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basisschool\"/>
    </mc:Choice>
  </mc:AlternateContent>
  <bookViews>
    <workbookView xWindow="0" yWindow="0" windowWidth="19200" windowHeight="11595" tabRatio="903"/>
  </bookViews>
  <sheets>
    <sheet name="toelichting" sheetId="2" r:id="rId1"/>
    <sheet name="faciliteiten" sheetId="1" r:id="rId2"/>
    <sheet name="complete ll-pop" sheetId="13" r:id="rId3"/>
    <sheet name="berekeningen" sheetId="6" r:id="rId4"/>
    <sheet name="sbo + sbo" sheetId="14" r:id="rId5"/>
    <sheet name="sbo + bao" sheetId="17" r:id="rId6"/>
    <sheet name="facilit opheffing" sheetId="12" r:id="rId7"/>
    <sheet name="tab" sheetId="3" r:id="rId8"/>
    <sheet name="score fusieschool" sheetId="16" state="hidden" r:id="rId9"/>
    <sheet name="score 2" sheetId="15" state="hidden" r:id="rId10"/>
    <sheet name="score2020" sheetId="18" r:id="rId11"/>
  </sheets>
  <definedNames>
    <definedName name="Aanwezig">'score 2'!$A$6:$D$6337</definedName>
    <definedName name="Achterstandsscore">'score 2'!$A$6:$E$6337</definedName>
    <definedName name="_xlnm.Print_Area" localSheetId="3">berekeningen!$B$2:$Q$76</definedName>
    <definedName name="_xlnm.Print_Area" localSheetId="2">'complete ll-pop'!$B$2:$K$60</definedName>
    <definedName name="_xlnm.Print_Area" localSheetId="6">'facilit opheffing'!$B$2:$I$61</definedName>
    <definedName name="_xlnm.Print_Area" localSheetId="1">faciliteiten!$B$2:$Q$130</definedName>
    <definedName name="_xlnm.Print_Area" localSheetId="4">'sbo + sbo'!$B$2:$H$50</definedName>
    <definedName name="_xlnm.Print_Area" localSheetId="7">tab!$B$2:$H$87</definedName>
    <definedName name="_xlnm.Print_Area" localSheetId="0">toelichting!$B$2:$I$145</definedName>
    <definedName name="score2020">score2020!$A$6:$C$6300</definedName>
  </definedNames>
  <calcPr calcId="152511"/>
</workbook>
</file>

<file path=xl/calcChain.xml><?xml version="1.0" encoding="utf-8"?>
<calcChain xmlns="http://schemas.openxmlformats.org/spreadsheetml/2006/main">
  <c r="G19" i="13" l="1"/>
  <c r="C12" i="16"/>
  <c r="C13" i="16"/>
  <c r="D25" i="16" l="1"/>
  <c r="C25" i="16"/>
  <c r="D12" i="16"/>
  <c r="G52" i="1" l="1"/>
  <c r="G36" i="1"/>
  <c r="G17" i="1"/>
  <c r="G31" i="16" l="1"/>
  <c r="E27" i="16"/>
  <c r="E28" i="16"/>
  <c r="D27" i="16"/>
  <c r="G27" i="16" s="1"/>
  <c r="D28" i="16"/>
  <c r="F28" i="16" s="1"/>
  <c r="C27" i="16"/>
  <c r="C28" i="16"/>
  <c r="G28" i="16" l="1"/>
  <c r="F27" i="16"/>
  <c r="F16" i="17"/>
  <c r="F15" i="17"/>
  <c r="F17" i="17" s="1"/>
  <c r="F20" i="17"/>
  <c r="F21" i="17" s="1"/>
  <c r="F26" i="17" l="1"/>
  <c r="F25" i="17"/>
  <c r="F28" i="17"/>
  <c r="F29" i="17"/>
  <c r="F27" i="17"/>
  <c r="F24" i="17"/>
  <c r="C4" i="2"/>
  <c r="G22" i="12"/>
  <c r="K67" i="3"/>
  <c r="K68" i="3" s="1"/>
  <c r="K69" i="3" s="1"/>
  <c r="K70" i="3" s="1"/>
  <c r="K71" i="3" s="1"/>
  <c r="K72" i="3" s="1"/>
  <c r="K73" i="3" s="1"/>
  <c r="K74" i="3" s="1"/>
  <c r="K75" i="3" s="1"/>
  <c r="K76" i="3" s="1"/>
  <c r="K77" i="3" s="1"/>
  <c r="K78" i="3" s="1"/>
  <c r="K79" i="3" s="1"/>
  <c r="K80" i="3" s="1"/>
  <c r="K81" i="3" s="1"/>
  <c r="K82" i="3" s="1"/>
  <c r="K83" i="3" s="1"/>
  <c r="K84" i="3" s="1"/>
  <c r="K85" i="3" s="1"/>
  <c r="K86" i="3" s="1"/>
  <c r="K87" i="3" s="1"/>
  <c r="K66" i="3"/>
  <c r="K65" i="3"/>
  <c r="I65" i="3"/>
  <c r="I66" i="3" s="1"/>
  <c r="I64" i="3"/>
  <c r="J64" i="3" s="1"/>
  <c r="J63" i="3"/>
  <c r="J62" i="3"/>
  <c r="J61" i="3"/>
  <c r="J60" i="3"/>
  <c r="F23" i="17" l="1"/>
  <c r="I67" i="3"/>
  <c r="J66" i="3"/>
  <c r="J65" i="3"/>
  <c r="J67" i="3" l="1"/>
  <c r="I68" i="3"/>
  <c r="I69" i="3" l="1"/>
  <c r="J68" i="3"/>
  <c r="I70" i="3" l="1"/>
  <c r="J69" i="3"/>
  <c r="J70" i="3" l="1"/>
  <c r="I71" i="3"/>
  <c r="J71" i="3" l="1"/>
  <c r="I72" i="3"/>
  <c r="I73" i="3" l="1"/>
  <c r="J72" i="3"/>
  <c r="I74" i="3" l="1"/>
  <c r="J73" i="3"/>
  <c r="J74" i="3" l="1"/>
  <c r="I75" i="3"/>
  <c r="J75" i="3" l="1"/>
  <c r="I76" i="3"/>
  <c r="I77" i="3" l="1"/>
  <c r="J76" i="3"/>
  <c r="I78" i="3" l="1"/>
  <c r="J77" i="3"/>
  <c r="J78" i="3" l="1"/>
  <c r="I79" i="3"/>
  <c r="J79" i="3" l="1"/>
  <c r="I80" i="3"/>
  <c r="I81" i="3" l="1"/>
  <c r="J80" i="3"/>
  <c r="I82" i="3" l="1"/>
  <c r="J81" i="3"/>
  <c r="J82" i="3" l="1"/>
  <c r="I83" i="3"/>
  <c r="J83" i="3" l="1"/>
  <c r="I84" i="3"/>
  <c r="I85" i="3" l="1"/>
  <c r="J84" i="3"/>
  <c r="I86" i="3" l="1"/>
  <c r="J85" i="3"/>
  <c r="J86" i="3" l="1"/>
  <c r="I87" i="3"/>
  <c r="J87" i="3" s="1"/>
  <c r="G23" i="12" l="1"/>
  <c r="G16" i="12"/>
  <c r="C4" i="6"/>
  <c r="F39" i="14" l="1"/>
  <c r="F27" i="14"/>
  <c r="F15" i="14"/>
  <c r="F19" i="14"/>
  <c r="F23" i="14" s="1"/>
  <c r="F11" i="14"/>
  <c r="F22" i="14" l="1"/>
  <c r="F24" i="14" s="1"/>
  <c r="F38" i="14"/>
  <c r="E46" i="3"/>
  <c r="E45" i="3"/>
  <c r="E19" i="3"/>
  <c r="F40" i="14" l="1"/>
  <c r="M47" i="1"/>
  <c r="K52" i="1"/>
  <c r="F45" i="14" l="1"/>
  <c r="F44" i="14"/>
  <c r="F47" i="14"/>
  <c r="F43" i="14"/>
  <c r="F46" i="14"/>
  <c r="M31" i="1"/>
  <c r="M12" i="1"/>
  <c r="K35" i="1"/>
  <c r="K36" i="1"/>
  <c r="O36" i="1" s="1"/>
  <c r="K17" i="1"/>
  <c r="K16" i="1"/>
  <c r="G35" i="1"/>
  <c r="G16" i="1"/>
  <c r="G48" i="3" l="1"/>
  <c r="C55" i="3"/>
  <c r="E4" i="3"/>
  <c r="F4" i="3" s="1"/>
  <c r="G4" i="3" s="1"/>
  <c r="H4" i="3" s="1"/>
  <c r="I4" i="3" s="1"/>
  <c r="E3" i="3"/>
  <c r="F3" i="3" s="1"/>
  <c r="G3" i="3" s="1"/>
  <c r="H3" i="3" s="1"/>
  <c r="C63" i="16" l="1"/>
  <c r="C59" i="16"/>
  <c r="E96" i="16"/>
  <c r="D96" i="16"/>
  <c r="G96" i="16" s="1"/>
  <c r="E93" i="16"/>
  <c r="D93" i="16"/>
  <c r="G93" i="16" s="1"/>
  <c r="C93" i="16"/>
  <c r="E92" i="16"/>
  <c r="D92" i="16"/>
  <c r="C92" i="16"/>
  <c r="E91" i="16"/>
  <c r="D91" i="16"/>
  <c r="G91" i="16" s="1"/>
  <c r="C91" i="16"/>
  <c r="E90" i="16"/>
  <c r="D90" i="16"/>
  <c r="G90" i="16" s="1"/>
  <c r="C90" i="16"/>
  <c r="E76" i="16"/>
  <c r="D76" i="16"/>
  <c r="F76" i="16" s="1"/>
  <c r="C76" i="16"/>
  <c r="E73" i="16"/>
  <c r="D73" i="16"/>
  <c r="G73" i="16" s="1"/>
  <c r="C73" i="16"/>
  <c r="E72" i="16"/>
  <c r="D72" i="16"/>
  <c r="G72" i="16" s="1"/>
  <c r="C72" i="16"/>
  <c r="C74" i="16" s="1"/>
  <c r="E63" i="16"/>
  <c r="D63" i="16"/>
  <c r="G63" i="16" s="1"/>
  <c r="E60" i="16"/>
  <c r="D60" i="16"/>
  <c r="G60" i="16" s="1"/>
  <c r="C60" i="16"/>
  <c r="E59" i="16"/>
  <c r="D59" i="16"/>
  <c r="E51" i="16"/>
  <c r="D51" i="16"/>
  <c r="G51" i="16" s="1"/>
  <c r="C51" i="16"/>
  <c r="E48" i="16"/>
  <c r="D48" i="16"/>
  <c r="F48" i="16" s="1"/>
  <c r="C48" i="16"/>
  <c r="E47" i="16"/>
  <c r="D47" i="16"/>
  <c r="G47" i="16" s="1"/>
  <c r="C47" i="16"/>
  <c r="E26" i="16"/>
  <c r="D26" i="16"/>
  <c r="G26" i="16" s="1"/>
  <c r="C26" i="16"/>
  <c r="C30" i="16" s="1"/>
  <c r="E25" i="16"/>
  <c r="G25" i="16"/>
  <c r="D13" i="16"/>
  <c r="G12" i="16"/>
  <c r="I30" i="16" l="1"/>
  <c r="F25" i="16"/>
  <c r="E30" i="16"/>
  <c r="D30" i="16" s="1"/>
  <c r="E74" i="16"/>
  <c r="D74" i="16" s="1"/>
  <c r="G48" i="16"/>
  <c r="D61" i="16"/>
  <c r="G61" i="16" s="1"/>
  <c r="E61" i="16"/>
  <c r="E64" i="16" s="1"/>
  <c r="C77" i="16"/>
  <c r="E94" i="16"/>
  <c r="E97" i="16" s="1"/>
  <c r="C49" i="16"/>
  <c r="C52" i="16" s="1"/>
  <c r="F13" i="16"/>
  <c r="E49" i="16"/>
  <c r="E52" i="16" s="1"/>
  <c r="G59" i="16"/>
  <c r="F90" i="16"/>
  <c r="G13" i="16"/>
  <c r="C94" i="16"/>
  <c r="C97" i="16" s="1"/>
  <c r="F92" i="16"/>
  <c r="F59" i="16"/>
  <c r="C61" i="16"/>
  <c r="C64" i="16" s="1"/>
  <c r="D49" i="16"/>
  <c r="F47" i="16"/>
  <c r="F72" i="16"/>
  <c r="G76" i="16"/>
  <c r="G92" i="16"/>
  <c r="F93" i="16"/>
  <c r="F12" i="16"/>
  <c r="D15" i="16"/>
  <c r="G74" i="1" s="1"/>
  <c r="F73" i="16"/>
  <c r="F96" i="16"/>
  <c r="F60" i="16"/>
  <c r="F51" i="16"/>
  <c r="F63" i="16"/>
  <c r="F91" i="16"/>
  <c r="D94" i="16" l="1"/>
  <c r="G94" i="16" s="1"/>
  <c r="E77" i="16"/>
  <c r="F30" i="16"/>
  <c r="D52" i="16"/>
  <c r="G52" i="16" s="1"/>
  <c r="D97" i="16"/>
  <c r="F97" i="16" s="1"/>
  <c r="D64" i="16"/>
  <c r="F64" i="16" s="1"/>
  <c r="F61" i="16"/>
  <c r="G15" i="16"/>
  <c r="F15" i="16"/>
  <c r="G74" i="16"/>
  <c r="F74" i="16"/>
  <c r="G49" i="16"/>
  <c r="F49" i="16"/>
  <c r="D77" i="16"/>
  <c r="F52" i="16"/>
  <c r="F94" i="16"/>
  <c r="G97" i="16" l="1"/>
  <c r="G30" i="16"/>
  <c r="G64" i="16"/>
  <c r="G77" i="16"/>
  <c r="F77" i="16"/>
  <c r="K43" i="6" l="1"/>
  <c r="K28" i="6"/>
  <c r="G49" i="6" l="1"/>
  <c r="O35" i="1"/>
  <c r="K10" i="6"/>
  <c r="O17" i="1"/>
  <c r="O16" i="1" l="1"/>
  <c r="K37" i="6"/>
  <c r="K39" i="1" s="1"/>
  <c r="K52" i="6" l="1"/>
  <c r="K19" i="6" l="1"/>
  <c r="O52" i="1"/>
  <c r="O52" i="6" s="1"/>
  <c r="G37" i="6"/>
  <c r="O19" i="6" l="1"/>
  <c r="G19" i="6"/>
  <c r="G42" i="13"/>
  <c r="H42" i="13"/>
  <c r="I42" i="13"/>
  <c r="F42" i="13"/>
  <c r="M72" i="1" l="1"/>
  <c r="I3" i="3"/>
  <c r="G69" i="1" l="1"/>
  <c r="O15" i="1" l="1"/>
  <c r="O14" i="1"/>
  <c r="M71" i="1"/>
  <c r="F28" i="14" l="1"/>
  <c r="F33" i="14" l="1"/>
  <c r="F31" i="14"/>
  <c r="F34" i="14"/>
  <c r="F35" i="14"/>
  <c r="F32" i="14"/>
  <c r="F36" i="14"/>
  <c r="K55" i="1"/>
  <c r="D43" i="3" l="1"/>
  <c r="D42" i="3"/>
  <c r="O50" i="1" l="1"/>
  <c r="O49" i="1"/>
  <c r="O34" i="1"/>
  <c r="G72" i="1" s="1"/>
  <c r="O33" i="1"/>
  <c r="G71" i="1" s="1"/>
  <c r="F42" i="14" l="1"/>
  <c r="O71" i="1"/>
  <c r="O72" i="1"/>
  <c r="F30" i="14"/>
  <c r="O37" i="6"/>
  <c r="O39" i="1" s="1"/>
  <c r="O73" i="1" l="1"/>
  <c r="G61" i="6"/>
  <c r="G28" i="6"/>
  <c r="G10" i="6"/>
  <c r="R50" i="13" l="1"/>
  <c r="Q50" i="13"/>
  <c r="P50" i="13"/>
  <c r="O50" i="13"/>
  <c r="R49" i="13"/>
  <c r="Q49" i="13"/>
  <c r="P49" i="13"/>
  <c r="O49" i="13"/>
  <c r="R48" i="13"/>
  <c r="Q48" i="13"/>
  <c r="P48" i="13"/>
  <c r="O48" i="13"/>
  <c r="R47" i="13"/>
  <c r="Q47" i="13"/>
  <c r="P47" i="13"/>
  <c r="O47" i="13"/>
  <c r="R46" i="13"/>
  <c r="Q46" i="13"/>
  <c r="P46" i="13"/>
  <c r="O46" i="13"/>
  <c r="R45" i="13"/>
  <c r="Q45" i="13"/>
  <c r="P45" i="13"/>
  <c r="O45" i="13"/>
  <c r="R44" i="13"/>
  <c r="Q44" i="13"/>
  <c r="P44" i="13"/>
  <c r="O44" i="13"/>
  <c r="O43" i="13"/>
  <c r="R29" i="13"/>
  <c r="Q29" i="13"/>
  <c r="P29" i="13"/>
  <c r="O29" i="13"/>
  <c r="R28" i="13"/>
  <c r="Q28" i="13"/>
  <c r="P28" i="13"/>
  <c r="O28" i="13"/>
  <c r="R27" i="13"/>
  <c r="Q27" i="13"/>
  <c r="P27" i="13"/>
  <c r="O27" i="13"/>
  <c r="R26" i="13"/>
  <c r="Q26" i="13"/>
  <c r="P26" i="13"/>
  <c r="O26" i="13"/>
  <c r="R25" i="13"/>
  <c r="Q25" i="13"/>
  <c r="P25" i="13"/>
  <c r="O25" i="13"/>
  <c r="R24" i="13"/>
  <c r="Q24" i="13"/>
  <c r="P24" i="13"/>
  <c r="O24" i="13"/>
  <c r="R23" i="13"/>
  <c r="Q23" i="13"/>
  <c r="P23" i="13"/>
  <c r="O23" i="13"/>
  <c r="R22" i="13"/>
  <c r="Q22" i="13"/>
  <c r="P22" i="13"/>
  <c r="O22" i="13"/>
  <c r="F51" i="13"/>
  <c r="F55" i="13" s="1"/>
  <c r="R43" i="13"/>
  <c r="Q43" i="13"/>
  <c r="P43" i="13"/>
  <c r="F30" i="13"/>
  <c r="Q30" i="13" l="1"/>
  <c r="H31" i="13" s="1"/>
  <c r="P30" i="13"/>
  <c r="G31" i="13" s="1"/>
  <c r="P51" i="13"/>
  <c r="G52" i="13" s="1"/>
  <c r="R51" i="13"/>
  <c r="I52" i="13" s="1"/>
  <c r="O51" i="13"/>
  <c r="F52" i="13" s="1"/>
  <c r="R30" i="13"/>
  <c r="I31" i="13" s="1"/>
  <c r="Q51" i="13"/>
  <c r="H52" i="13" s="1"/>
  <c r="O30" i="13"/>
  <c r="F31" i="13" s="1"/>
  <c r="I51" i="13" l="1"/>
  <c r="F54" i="13" s="1"/>
  <c r="H51" i="13"/>
  <c r="G51" i="13"/>
  <c r="D39" i="13"/>
  <c r="I30" i="13"/>
  <c r="H30" i="13"/>
  <c r="G30" i="13"/>
  <c r="F34" i="13"/>
  <c r="D18" i="13"/>
  <c r="F33" i="13" l="1"/>
  <c r="C5" i="1"/>
  <c r="K51" i="1"/>
  <c r="G70" i="1" l="1"/>
  <c r="E110" i="1"/>
  <c r="I110" i="1" s="1"/>
  <c r="E109" i="1"/>
  <c r="I109" i="1" s="1"/>
  <c r="K111" i="1"/>
  <c r="G111" i="1"/>
  <c r="G115" i="1" l="1"/>
  <c r="K115" i="1" l="1"/>
  <c r="F65" i="3"/>
  <c r="F66" i="3" s="1"/>
  <c r="F67" i="3" s="1"/>
  <c r="F68" i="3" s="1"/>
  <c r="F69" i="3" s="1"/>
  <c r="F70" i="3" s="1"/>
  <c r="F71" i="3" s="1"/>
  <c r="F72" i="3" s="1"/>
  <c r="F73" i="3" s="1"/>
  <c r="F74" i="3" s="1"/>
  <c r="F75" i="3" s="1"/>
  <c r="F76" i="3" s="1"/>
  <c r="F77" i="3" s="1"/>
  <c r="F78" i="3" s="1"/>
  <c r="F79" i="3" s="1"/>
  <c r="F80" i="3" s="1"/>
  <c r="F81" i="3" s="1"/>
  <c r="F82" i="3" s="1"/>
  <c r="F83" i="3" s="1"/>
  <c r="F84" i="3" s="1"/>
  <c r="F85" i="3" s="1"/>
  <c r="F86" i="3" s="1"/>
  <c r="F87" i="3" s="1"/>
  <c r="D64" i="3"/>
  <c r="E63" i="3"/>
  <c r="E62" i="3"/>
  <c r="E61" i="3"/>
  <c r="E60" i="3"/>
  <c r="D65" i="3" l="1"/>
  <c r="D66" i="3" s="1"/>
  <c r="E64" i="3"/>
  <c r="E65" i="3" l="1"/>
  <c r="E66" i="3"/>
  <c r="D67" i="3"/>
  <c r="E67" i="3" l="1"/>
  <c r="D68" i="3"/>
  <c r="D69" i="3" l="1"/>
  <c r="E68" i="3"/>
  <c r="E69" i="3" l="1"/>
  <c r="D70" i="3"/>
  <c r="E70" i="3" l="1"/>
  <c r="D71" i="3"/>
  <c r="E71" i="3" l="1"/>
  <c r="D72" i="3"/>
  <c r="D73" i="3" l="1"/>
  <c r="E72" i="3"/>
  <c r="E73" i="3" l="1"/>
  <c r="D74" i="3"/>
  <c r="E74" i="3" l="1"/>
  <c r="D75" i="3"/>
  <c r="E75" i="3" l="1"/>
  <c r="D76" i="3"/>
  <c r="D77" i="3" l="1"/>
  <c r="E76" i="3"/>
  <c r="E77" i="3" l="1"/>
  <c r="D78" i="3"/>
  <c r="E78" i="3" l="1"/>
  <c r="D79" i="3"/>
  <c r="E79" i="3" l="1"/>
  <c r="D80" i="3"/>
  <c r="D81" i="3" l="1"/>
  <c r="E80" i="3"/>
  <c r="E81" i="3" l="1"/>
  <c r="D82" i="3"/>
  <c r="E82" i="3" l="1"/>
  <c r="D83" i="3"/>
  <c r="E83" i="3" l="1"/>
  <c r="D84" i="3"/>
  <c r="D85" i="3" l="1"/>
  <c r="E84" i="3"/>
  <c r="E85" i="3" l="1"/>
  <c r="D86" i="3"/>
  <c r="E86" i="3" l="1"/>
  <c r="D87" i="3"/>
  <c r="E87" i="3" s="1"/>
  <c r="G15" i="12" l="1"/>
  <c r="G20" i="12" l="1"/>
  <c r="G19" i="12" l="1"/>
  <c r="G51" i="1" l="1"/>
  <c r="D35" i="3"/>
  <c r="O68" i="6" s="1"/>
  <c r="O80" i="1" s="1"/>
  <c r="D32" i="3"/>
  <c r="D30" i="3"/>
  <c r="D29" i="3"/>
  <c r="D28" i="3"/>
  <c r="D31" i="3"/>
  <c r="D34" i="3"/>
  <c r="D22" i="3"/>
  <c r="D23" i="3"/>
  <c r="D24" i="3"/>
  <c r="D25" i="3"/>
  <c r="D27" i="3"/>
  <c r="O34" i="6" l="1"/>
  <c r="G24" i="12"/>
  <c r="G26" i="12" s="1"/>
  <c r="O35" i="6"/>
  <c r="O42" i="1" s="1"/>
  <c r="K35" i="6"/>
  <c r="K42" i="1" s="1"/>
  <c r="K17" i="6"/>
  <c r="K23" i="1" s="1"/>
  <c r="G16" i="6"/>
  <c r="K34" i="6"/>
  <c r="K38" i="1" s="1"/>
  <c r="K16" i="6"/>
  <c r="K19" i="1" s="1"/>
  <c r="G52" i="6"/>
  <c r="O51" i="1"/>
  <c r="O67" i="6"/>
  <c r="O76" i="1" s="1"/>
  <c r="G35" i="13"/>
  <c r="O17" i="6"/>
  <c r="O23" i="1" s="1"/>
  <c r="K32" i="6"/>
  <c r="G32" i="6"/>
  <c r="G47" i="6"/>
  <c r="G14" i="6"/>
  <c r="K14" i="6"/>
  <c r="G46" i="6"/>
  <c r="K31" i="6"/>
  <c r="K13" i="6"/>
  <c r="G31" i="6"/>
  <c r="G13" i="6"/>
  <c r="F56" i="13"/>
  <c r="F35" i="13"/>
  <c r="O20" i="1"/>
  <c r="K20" i="1"/>
  <c r="G64" i="6"/>
  <c r="G17" i="6"/>
  <c r="G35" i="6"/>
  <c r="G34" i="6"/>
  <c r="O16" i="6"/>
  <c r="G40" i="13"/>
  <c r="O50" i="6"/>
  <c r="G65" i="6"/>
  <c r="K50" i="6"/>
  <c r="K58" i="1" s="1"/>
  <c r="K49" i="6"/>
  <c r="K54" i="1" s="1"/>
  <c r="G50" i="6"/>
  <c r="G58" i="1" s="1"/>
  <c r="G73" i="1"/>
  <c r="K46" i="6"/>
  <c r="K47" i="6"/>
  <c r="G22" i="6" l="1"/>
  <c r="G21" i="1" s="1"/>
  <c r="G40" i="6"/>
  <c r="G40" i="1" s="1"/>
  <c r="K21" i="6"/>
  <c r="K22" i="6"/>
  <c r="K21" i="1" s="1"/>
  <c r="O49" i="6"/>
  <c r="K40" i="6"/>
  <c r="K40" i="1" s="1"/>
  <c r="K41" i="1" s="1"/>
  <c r="K39" i="6"/>
  <c r="G21" i="6"/>
  <c r="O38" i="1"/>
  <c r="G54" i="1"/>
  <c r="O59" i="1"/>
  <c r="O24" i="1"/>
  <c r="O47" i="6"/>
  <c r="O32" i="6"/>
  <c r="O31" i="6"/>
  <c r="O43" i="1"/>
  <c r="O65" i="6"/>
  <c r="O46" i="6"/>
  <c r="O55" i="6" s="1"/>
  <c r="G57" i="13" s="1"/>
  <c r="O64" i="6"/>
  <c r="O13" i="6"/>
  <c r="O14" i="6"/>
  <c r="O58" i="1"/>
  <c r="G67" i="6"/>
  <c r="O81" i="1" s="1"/>
  <c r="G68" i="6"/>
  <c r="G39" i="6"/>
  <c r="O19" i="1"/>
  <c r="G38" i="1"/>
  <c r="G80" i="1"/>
  <c r="G94" i="1" s="1"/>
  <c r="K94" i="1" s="1"/>
  <c r="G39" i="1"/>
  <c r="G42" i="1"/>
  <c r="G19" i="1"/>
  <c r="G23" i="1"/>
  <c r="K54" i="6"/>
  <c r="K55" i="6"/>
  <c r="K56" i="1" s="1"/>
  <c r="G75" i="1"/>
  <c r="O40" i="6" l="1"/>
  <c r="O40" i="1" s="1"/>
  <c r="O22" i="6"/>
  <c r="G56" i="13"/>
  <c r="F57" i="13" s="1"/>
  <c r="O54" i="1"/>
  <c r="G93" i="1"/>
  <c r="O39" i="6"/>
  <c r="G76" i="1"/>
  <c r="O21" i="6"/>
  <c r="K22" i="1"/>
  <c r="G41" i="1"/>
  <c r="G36" i="13" l="1"/>
  <c r="F36" i="13" s="1"/>
  <c r="O21" i="1"/>
  <c r="O22" i="1" s="1"/>
  <c r="O41" i="1"/>
  <c r="O56" i="1"/>
  <c r="O55" i="1"/>
  <c r="G54" i="6"/>
  <c r="G55" i="1"/>
  <c r="O54" i="6"/>
  <c r="G95" i="1"/>
  <c r="K93" i="1"/>
  <c r="K95" i="1" s="1"/>
  <c r="G55" i="6"/>
  <c r="G56" i="1" s="1"/>
  <c r="G57" i="1" l="1"/>
  <c r="O57" i="1"/>
  <c r="K57" i="1"/>
  <c r="G20" i="1" l="1"/>
  <c r="G22" i="1" l="1"/>
  <c r="G89" i="1" s="1"/>
  <c r="K89" i="1" s="1"/>
  <c r="G97" i="1" l="1"/>
  <c r="K97" i="1" l="1"/>
  <c r="O74" i="1" l="1"/>
  <c r="G70" i="6" l="1"/>
  <c r="G72" i="6" l="1"/>
  <c r="G73" i="6"/>
  <c r="G78" i="1" s="1"/>
  <c r="O70" i="6"/>
  <c r="G77" i="1"/>
  <c r="G79" i="1" l="1"/>
  <c r="G90" i="1" s="1"/>
  <c r="O73" i="6"/>
  <c r="O78" i="1" s="1"/>
  <c r="O77" i="1"/>
  <c r="O72" i="6"/>
  <c r="O79" i="1" l="1"/>
  <c r="G91" i="1"/>
  <c r="G98" i="1"/>
  <c r="G99" i="1" s="1"/>
  <c r="K90" i="1"/>
  <c r="K98" i="1" l="1"/>
  <c r="K99" i="1" s="1"/>
  <c r="K91" i="1"/>
  <c r="K125" i="1" l="1"/>
  <c r="K126" i="1"/>
  <c r="G122" i="1"/>
  <c r="K122" i="1"/>
  <c r="K124" i="1"/>
  <c r="G125" i="1"/>
  <c r="G126" i="1"/>
  <c r="K123" i="1"/>
  <c r="G127" i="1"/>
  <c r="G124" i="1"/>
  <c r="G123" i="1"/>
  <c r="K120" i="1" l="1"/>
  <c r="G120" i="1"/>
  <c r="K116" i="1" s="1"/>
  <c r="C15" i="16"/>
</calcChain>
</file>

<file path=xl/comments1.xml><?xml version="1.0" encoding="utf-8"?>
<comments xmlns="http://schemas.openxmlformats.org/spreadsheetml/2006/main">
  <authors>
    <author>B Keizer</author>
  </authors>
  <commentList>
    <comment ref="K11" authorId="0" shapeId="0">
      <text>
        <r>
          <rPr>
            <sz val="9"/>
            <color indexed="81"/>
            <rFont val="Tahoma"/>
            <family val="2"/>
          </rPr>
          <t xml:space="preserve">
Indien er een nevenvestiging is, dient hier het BRIN-nummer van de nevenvestiging vermeld te worden.</t>
        </r>
      </text>
    </comment>
    <comment ref="K30" authorId="0" shapeId="0">
      <text>
        <r>
          <rPr>
            <sz val="9"/>
            <color indexed="81"/>
            <rFont val="Tahoma"/>
            <family val="2"/>
          </rPr>
          <t xml:space="preserve">
Indien er een nevenvestiging is, dient hier het BRIN-nummer van de nevenvestiging vermeld te worden.</t>
        </r>
      </text>
    </comment>
    <comment ref="O36" authorId="0" shapeId="0">
      <text>
        <r>
          <rPr>
            <sz val="9"/>
            <color indexed="81"/>
            <rFont val="Tahoma"/>
            <family val="2"/>
          </rPr>
          <t xml:space="preserve">
Zo nodig berekenen via 'score fusieschool'.
</t>
        </r>
      </text>
    </comment>
    <comment ref="K46" authorId="0" shapeId="0">
      <text>
        <r>
          <rPr>
            <sz val="9"/>
            <color indexed="81"/>
            <rFont val="Tahoma"/>
            <family val="2"/>
          </rPr>
          <t xml:space="preserve">
Indien er een nevenvestiging is, dient hier het BRIN-nummer van de nevenvestiging vermeld te worden.</t>
        </r>
      </text>
    </comment>
    <comment ref="E68" authorId="0" shapeId="0">
      <text>
        <r>
          <rPr>
            <sz val="9"/>
            <color indexed="81"/>
            <rFont val="Tahoma"/>
            <family val="2"/>
          </rPr>
          <t xml:space="preserve">
Brinnummer fusieschool invoeren.</t>
        </r>
      </text>
    </comment>
  </commentList>
</comments>
</file>

<file path=xl/comments2.xml><?xml version="1.0" encoding="utf-8"?>
<comments xmlns="http://schemas.openxmlformats.org/spreadsheetml/2006/main">
  <authors>
    <author>B. Keizer</author>
  </authors>
  <commentList>
    <comment ref="D11" authorId="0" shapeId="0">
      <text>
        <r>
          <rPr>
            <sz val="9"/>
            <color indexed="81"/>
            <rFont val="Tahoma"/>
            <family val="2"/>
          </rPr>
          <t xml:space="preserve">
Zie beschikking DUO van 1 okt. T-1 voorafgaand aan opheffing.</t>
        </r>
      </text>
    </comment>
  </commentList>
</comments>
</file>

<file path=xl/comments3.xml><?xml version="1.0" encoding="utf-8"?>
<comments xmlns="http://schemas.openxmlformats.org/spreadsheetml/2006/main">
  <authors>
    <author>Keizer</author>
  </authors>
  <commentList>
    <comment ref="B14" authorId="0" shapeId="0">
      <text>
        <r>
          <rPr>
            <sz val="9"/>
            <color indexed="81"/>
            <rFont val="Tahoma"/>
            <family val="2"/>
          </rPr>
          <t xml:space="preserve">
Bedragen ontleend aan laatst bekende GPL d.d. oktober 2019.</t>
        </r>
      </text>
    </comment>
    <comment ref="D45" authorId="0" shapeId="0">
      <text>
        <r>
          <rPr>
            <sz val="9"/>
            <color indexed="81"/>
            <rFont val="Tahoma"/>
            <family val="2"/>
          </rPr>
          <t xml:space="preserve">
Inclusief extra opslag (2698 euro).</t>
        </r>
      </text>
    </comment>
  </commentList>
</comments>
</file>

<file path=xl/sharedStrings.xml><?xml version="1.0" encoding="utf-8"?>
<sst xmlns="http://schemas.openxmlformats.org/spreadsheetml/2006/main" count="13650" uniqueCount="6757">
  <si>
    <t>onderbouw</t>
  </si>
  <si>
    <t>bovenbouw</t>
  </si>
  <si>
    <t>vloer kleine school</t>
  </si>
  <si>
    <t>aftrek kleine school</t>
  </si>
  <si>
    <t>Totaal</t>
  </si>
  <si>
    <t>Leerlinggegevens</t>
  </si>
  <si>
    <t>a. basisformatie</t>
  </si>
  <si>
    <t>a.1 groepsformatie</t>
  </si>
  <si>
    <t>a.2 toeslagen</t>
  </si>
  <si>
    <t>b. formatie speciale doeleinden</t>
  </si>
  <si>
    <t>a.1.1 formatie onderbouw</t>
  </si>
  <si>
    <t>a.1.2 formatie bovenbouw</t>
  </si>
  <si>
    <t>a.2.1 kleinescholentoeslag</t>
  </si>
  <si>
    <t>Kleinescholentoeslag</t>
  </si>
  <si>
    <t>Nevenvestiging</t>
  </si>
  <si>
    <t>Zeer-kleinescholentoeslag</t>
  </si>
  <si>
    <t>Eventuele nevenvestiging</t>
  </si>
  <si>
    <t>Zeerkleinescholentoeslag</t>
  </si>
  <si>
    <t>a. de afzonderlijke scholen zouden hebben ontvangen als er geen fusie zou hebben plaats gevonden, en</t>
  </si>
  <si>
    <t>Berekening</t>
  </si>
  <si>
    <t>Nadere toelichting bij deze applicatie</t>
  </si>
  <si>
    <t xml:space="preserve">Alleen als een school met een of meer van deze componenten te maken heeft is er effect voor de vaststelling van de </t>
  </si>
  <si>
    <t xml:space="preserve">omvang van de formatie na samenvoeging. Immers de school die na de fusie ontstaat, kan een omvang of een </t>
  </si>
  <si>
    <t xml:space="preserve">De overgangsformatie wordt, met als teldatum 1 oktober T-1 voor de afzonderlijke scholen en voor de gefuseerde </t>
  </si>
  <si>
    <t>school, daarom als volgt berekend:</t>
  </si>
  <si>
    <t>bij de fusie betrokken scholen en bij elkaar gevoegd (X). Vervolgens worden de componenten berekend van de school</t>
  </si>
  <si>
    <t xml:space="preserve">Het begrip nevenvestiging is gekoppeld aan de erkenning door het departement dat een vestiging van de school  voldoet </t>
  </si>
  <si>
    <t>In de meeste situaties zal er sprake zijn van fusie tussen twee scholen. In dat geval kan het beste invulling plaats vinden</t>
  </si>
  <si>
    <t>Wanneer er sprake is van een fusie tussen school A en een school met nevenvestiging, dienen de gegevens van deze</t>
  </si>
  <si>
    <t xml:space="preserve">aan nadere voorwaarden (artikel 85 WPO) waardoor het gunstiger bekostigd wordt. </t>
  </si>
  <si>
    <t>Desgewenst kunt u dus de beveiliging opheffen en de werkbladen aanpassen.</t>
  </si>
  <si>
    <t>Vooraf</t>
  </si>
  <si>
    <t>schooljaar</t>
  </si>
  <si>
    <t>Directie</t>
  </si>
  <si>
    <t>OP (landelijk)</t>
  </si>
  <si>
    <t>OP  leeftijdsgecorrigeerd: voet</t>
  </si>
  <si>
    <t>Landelijke GGL =</t>
  </si>
  <si>
    <t xml:space="preserve">Lumpsum </t>
  </si>
  <si>
    <t>onderbouwformatie vast</t>
  </si>
  <si>
    <t>onderbouwformatie per ll</t>
  </si>
  <si>
    <t>bovenbouwformatie vast</t>
  </si>
  <si>
    <t>bovenbouwformatie per ll</t>
  </si>
  <si>
    <t>voet kleine scholen toeslag (vast deel)</t>
  </si>
  <si>
    <t>voet kleine scholen toeslag (leeftijdsafhankelijk deel)</t>
  </si>
  <si>
    <t>aftrek kleine scholen toeslag (vast deel)</t>
  </si>
  <si>
    <t>aftrek kleine scholen toeslag (leeftijdsafhankelijk deel)</t>
  </si>
  <si>
    <t>zeer kleine scholen toeslag (vast deel)</t>
  </si>
  <si>
    <t>zeer kleine scholen toeslag (leeftijdsafhankelijk deel)</t>
  </si>
  <si>
    <t>omslagpunt lln. directietoeslag</t>
  </si>
  <si>
    <t>toeslag directie</t>
  </si>
  <si>
    <t>totale formatie is tenminste</t>
  </si>
  <si>
    <t>a.2.2 salaire toeslag schoolleiding</t>
  </si>
  <si>
    <t>Totaal toekenning formatie in geld</t>
  </si>
  <si>
    <t>GGL</t>
  </si>
  <si>
    <t>WTF</t>
  </si>
  <si>
    <t>dir. toeslag</t>
  </si>
  <si>
    <t>a. verhoging t.b.v. zeer kleine scholen: het gaat hier om de garantie dat ook de kleinste school voldoende geld ontvangt,</t>
  </si>
  <si>
    <t xml:space="preserve">Factor X </t>
  </si>
  <si>
    <t>Factor Y</t>
  </si>
  <si>
    <t>bekostiging</t>
  </si>
  <si>
    <t>totaal</t>
  </si>
  <si>
    <t>jaar t</t>
  </si>
  <si>
    <t>jaar t-1</t>
  </si>
  <si>
    <t xml:space="preserve">Komt uit een fusie een school voort met een nevenvestiging, dan moeten de gegevens van alleen de nevenvestiging van </t>
  </si>
  <si>
    <t>school ABC worden ingevuld. Het leerlingaantal van de hoofdvestiging wordt dan automatisch berekend.</t>
  </si>
  <si>
    <t>die na de fusie is ontstaan (Y).</t>
  </si>
  <si>
    <t>extra toeslag directie</t>
  </si>
  <si>
    <t>nee</t>
  </si>
  <si>
    <t xml:space="preserve">Als een school bestaat uit één of meer (formeel erkende) vestigingen wordt de toeslag impulsgebieden per vestiging berekend. </t>
  </si>
  <si>
    <t>Directietoeslag</t>
  </si>
  <si>
    <t>aanvullende bekostiging schoolleider 1</t>
  </si>
  <si>
    <t>aanvullende bekostiging schoolleider 2</t>
  </si>
  <si>
    <t>www.poraad.nl</t>
  </si>
  <si>
    <t xml:space="preserve">Voor nadere informatie: </t>
  </si>
  <si>
    <t>Formatieve bekostiging</t>
  </si>
  <si>
    <t>Factor Ys</t>
  </si>
  <si>
    <t>Factor Xs</t>
  </si>
  <si>
    <t>leeftijdscohorten</t>
  </si>
  <si>
    <t>4 jaar</t>
  </si>
  <si>
    <t>5 jaar</t>
  </si>
  <si>
    <t>6 jaar</t>
  </si>
  <si>
    <t>7 jaar</t>
  </si>
  <si>
    <t>8 jaar</t>
  </si>
  <si>
    <t>9 jaar</t>
  </si>
  <si>
    <t>10 jaar</t>
  </si>
  <si>
    <t>11 jaar en ouder</t>
  </si>
  <si>
    <t>Substantiële fusie-instroom</t>
  </si>
  <si>
    <t>1e schooljaar na fusie</t>
  </si>
  <si>
    <t>2e schooljaar na fusie</t>
  </si>
  <si>
    <t>3e schooljaar na fusie</t>
  </si>
  <si>
    <t>4e schooljaar na fusie</t>
  </si>
  <si>
    <t>5e schooljaar na fusie</t>
  </si>
  <si>
    <t>complete leerlingpopulatie</t>
  </si>
  <si>
    <t>Factor Q</t>
  </si>
  <si>
    <t>Factor R</t>
  </si>
  <si>
    <t>Factor S</t>
  </si>
  <si>
    <t>Aftrek:</t>
  </si>
  <si>
    <t>Materiële bekostiging</t>
  </si>
  <si>
    <t>bij bepalen 'G'</t>
  </si>
  <si>
    <t>factor OB</t>
  </si>
  <si>
    <t>factor BB</t>
  </si>
  <si>
    <t>factor gewicht</t>
  </si>
  <si>
    <t>factor KST</t>
  </si>
  <si>
    <t>correctie KST</t>
  </si>
  <si>
    <t>groepen</t>
  </si>
  <si>
    <t>bedrag</t>
  </si>
  <si>
    <t>toename</t>
  </si>
  <si>
    <t>norm na 6</t>
  </si>
  <si>
    <t>éénmalig</t>
  </si>
  <si>
    <t>extra na 13</t>
  </si>
  <si>
    <t>Materiële bekostiging groepsafhankelijk</t>
  </si>
  <si>
    <t>aantal groepen</t>
  </si>
  <si>
    <t>bedrag per groep</t>
  </si>
  <si>
    <t>bedrag per leerling</t>
  </si>
  <si>
    <t>aantal ll + 3%</t>
  </si>
  <si>
    <t>PAB-budget</t>
  </si>
  <si>
    <t>Totaal bijzondere bekostiging bij opheffing:</t>
  </si>
  <si>
    <t>Totaal bekostiging X1</t>
  </si>
  <si>
    <t>Totaal bekostiging X2</t>
  </si>
  <si>
    <t>Totaal bekostiging X3</t>
  </si>
  <si>
    <t>Faciliteit personele middelen</t>
  </si>
  <si>
    <t>derde lid, en artikel 134, negende lid, van de WPO, en</t>
  </si>
  <si>
    <t xml:space="preserve">b. de opheffing geen onderdeel uitmaakt van een samenvoeging als bedoeld in artikel 121, </t>
  </si>
  <si>
    <t>c. de school op het moment van opheffing ten minste 6 schooljaren wordt bekostigd, en</t>
  </si>
  <si>
    <t>a. de opheffing niet voortvloeit uit een besluit, als bedoeld in artikel 164b, eerste lid, van de WPO, en</t>
  </si>
  <si>
    <t xml:space="preserve">d. het aantal leerlingen van de hoofdvestiging van de opgeheven school, berekend overeenkomstig artikel </t>
  </si>
  <si>
    <t xml:space="preserve">152 van de WPO, op de laatste teldatum direct voorafgaande aan de opheffing niet minder bedraagt dan </t>
  </si>
  <si>
    <t xml:space="preserve">de voor de gemeente of het deel van de gemeente waarin de hoofdvestiging van die school is gelegen </t>
  </si>
  <si>
    <t>geldende opheffingsnorm bedoeld in artikel 154 van de WPO, en</t>
  </si>
  <si>
    <t>e. het bevoegd gezag van die school, of een ander bevoegd gezag waarmee het een samenwerkingsover-</t>
  </si>
  <si>
    <t>eenkomst bedoeld in artikel 157, derde lid, van de WPO is aangegaan, voor het schooljaar direct vooraf-</t>
  </si>
  <si>
    <t xml:space="preserve">gaande aan de opheffing dan wel voor het eerste schooljaar na de opheffing, voor één of meer van zijn </t>
  </si>
  <si>
    <t xml:space="preserve">scholen geen gebruik maakt van de in artikel 157 van de WPO opgenomen mogelijkheid tot afwijking </t>
  </si>
  <si>
    <t>van artikel 153 van de WPO, en</t>
  </si>
  <si>
    <t xml:space="preserve">f. het bevoegd gezag van de opgeheven school na deze opheffing bevoegd gezag blijft van ten minste </t>
  </si>
  <si>
    <t>één andere basisschool.</t>
  </si>
  <si>
    <t xml:space="preserve">De berekening van de bijzondere bekostiging hoeft maar eenmalig plaats te vinden en gebeurt volgens een eenvoudig principe. </t>
  </si>
  <si>
    <t>geen startende school</t>
  </si>
  <si>
    <t>Het uitgangspunt voor de toekenning van de faciliteiten is dat gekeken wordt naar het geld voor de personele bekostiging die:</t>
  </si>
  <si>
    <t>b. de gefuseerde school ontvangt op basis van het gesommeerde leerlingenaantal op de voorafgaande teldatum</t>
  </si>
  <si>
    <t xml:space="preserve">van de scholen die bij de fusie betrokken zijn. </t>
  </si>
  <si>
    <t xml:space="preserve">b. vermeerdering van de personele bekostiging t.b.v. basisscholen met een of meer (formeel erkende) nevenvestigingen: </t>
  </si>
  <si>
    <t xml:space="preserve">De materiële bekostiging wordt niet afzonderlijk berekend omdat die voor het gehele kalenderjaar wordt toegekend, ook </t>
  </si>
  <si>
    <t xml:space="preserve">van de gegevens van de scholen A en B, waarna de gefuseerde school ABC de bijzondere bekostiging in het schooljaar </t>
  </si>
  <si>
    <r>
      <t xml:space="preserve">De werkbladen zijn beveiligd onder 'Extra/Beveiliging/Blad beveiligen' met het wachtwoord: </t>
    </r>
    <r>
      <rPr>
        <b/>
        <sz val="11"/>
        <rFont val="Calibri"/>
        <family val="2"/>
        <scheme val="minor"/>
      </rPr>
      <t>poraad</t>
    </r>
  </si>
  <si>
    <t>geen sprake van onvoldoende kwaliteit</t>
  </si>
  <si>
    <t>geen school waarvoor fusiefaciliteiten worden ontvangen</t>
  </si>
  <si>
    <t>het betreft niet de laatste/ enige basisschool van het bestuur</t>
  </si>
  <si>
    <t>de school wordt niet instand gehouden middels de gemiddelde schoolgrootte</t>
  </si>
  <si>
    <t>school bevindt zich niet onder de opheffingsnorm</t>
  </si>
  <si>
    <t>2019/2020</t>
  </si>
  <si>
    <t>2020/2021</t>
  </si>
  <si>
    <t>2021/2022</t>
  </si>
  <si>
    <r>
      <rPr>
        <b/>
        <sz val="10"/>
        <rFont val="Calibri"/>
        <family val="2"/>
        <scheme val="minor"/>
      </rPr>
      <t>Factor A</t>
    </r>
    <r>
      <rPr>
        <sz val="10"/>
        <rFont val="Calibri"/>
        <family val="2"/>
        <scheme val="minor"/>
      </rPr>
      <t>: Aantal leerlingen die</t>
    </r>
  </si>
  <si>
    <r>
      <rPr>
        <b/>
        <sz val="10"/>
        <rFont val="Calibri"/>
        <family val="2"/>
        <scheme val="minor"/>
      </rPr>
      <t>Factor B</t>
    </r>
    <r>
      <rPr>
        <sz val="10"/>
        <rFont val="Calibri"/>
        <family val="2"/>
        <scheme val="minor"/>
      </rPr>
      <t>: Aantal leerlingen die</t>
    </r>
  </si>
  <si>
    <t xml:space="preserve">laatste school bij school C ingevuld te worden mits de nevenvestiging ook na de fusie blijft voortbestaan. Ook dan geeft </t>
  </si>
  <si>
    <t xml:space="preserve">school ABC weer de gegevens die gelden voor de gefuseerde school met de bijzondere bekostiging voor het schooljaar </t>
  </si>
  <si>
    <t>na de fusie.</t>
  </si>
  <si>
    <t>reguliere ll</t>
  </si>
  <si>
    <t>gewichten ll</t>
  </si>
  <si>
    <t>anderzijds. Ook dat verschil bepaalt mede de overgangsformatie.</t>
  </si>
  <si>
    <t xml:space="preserve">Omdat niet geheel duidelijk is hoe met de bekostiging van een nevenvestiging in dit kader moet worden omgegaan, hebben we de </t>
  </si>
  <si>
    <t xml:space="preserve">als sprake is van fusie per 1 augustus in dat kalenderjaar. Die materiële bekostiging vanaf 1 augustus kan dus gezien </t>
  </si>
  <si>
    <t xml:space="preserve">worden als de materiële fusiefaciliteit. </t>
  </si>
  <si>
    <t xml:space="preserve">ingeschreven staan. Dat betreft dus niet de 8-ste klassers want die zijn ondertussen van school af, tenzij ze zijn blijven </t>
  </si>
  <si>
    <t xml:space="preserve">mogelijkheid met nevenvestiging bij de fusie vooralsnog buiten beschouwing gelaten. Zodra daar duidelijkheid over is, zullen we </t>
  </si>
  <si>
    <t xml:space="preserve">4- tot en met 11- jarigen, bij ten minste 6 leeftijdscohorten sprake is van één of meer leerlingen die een zodanige leeftijd </t>
  </si>
  <si>
    <t>Check echt nodig?</t>
  </si>
  <si>
    <t>De bijzondere bekostiging is voor fusies in de tweede periode lager dan in de eerste periode.</t>
  </si>
  <si>
    <t xml:space="preserve">Door de linearisering in de bekostiging heeft een samenvoeging in principe geen gevolgen: de personele bekostiging voor </t>
  </si>
  <si>
    <t xml:space="preserve">150 leerlingen van school A plus 50 leerlingen van school B is door de lineaire toekenning gelijk aan de personele </t>
  </si>
  <si>
    <t>het instrument op dit punt aanpassen.</t>
  </si>
  <si>
    <t xml:space="preserve">c. de kleinescholentoeslag: voor scholen met minder dan 145 leerlingen, </t>
  </si>
  <si>
    <t xml:space="preserve">teldatum 1 oktober waarop bij deze school sprake was van een complete leerlingpopulatie. Indien bij de kleine of zeer </t>
  </si>
  <si>
    <t xml:space="preserve">kleine basisschool op alle teldata 1 oktober in de vier schooljaren voorafgaande aan de fusie geen sprake is van een </t>
  </si>
  <si>
    <t>complete leerlingpopulatie, wordt het aantal ingeschreven bekostigde leerlingen genomen op de teldatum 1 oktober T-4.</t>
  </si>
  <si>
    <r>
      <rPr>
        <b/>
        <sz val="11"/>
        <rFont val="Calibri"/>
        <family val="2"/>
        <scheme val="minor"/>
      </rPr>
      <t>Q</t>
    </r>
    <r>
      <rPr>
        <sz val="11"/>
        <rFont val="Calibri"/>
        <family val="2"/>
        <scheme val="minor"/>
      </rPr>
      <t xml:space="preserve"> is het aantal ingeschreven bekostigde leerlingen op de desbetreffende kleine of zeer kleine basisschool op de laatste </t>
    </r>
  </si>
  <si>
    <r>
      <rPr>
        <b/>
        <sz val="11"/>
        <rFont val="Calibri"/>
        <family val="2"/>
        <scheme val="minor"/>
      </rPr>
      <t>R</t>
    </r>
    <r>
      <rPr>
        <sz val="11"/>
        <rFont val="Calibri"/>
        <family val="2"/>
        <scheme val="minor"/>
      </rPr>
      <t xml:space="preserve"> is het aantal ingeschreven bekostigde leerlingen op de desbetreffende school op 1 oktober direct voorafgaande aan de fusie.</t>
    </r>
  </si>
  <si>
    <t>Beperkte fusie-instroom</t>
  </si>
  <si>
    <t>6e schooljaar na fusie</t>
  </si>
  <si>
    <t>Factor X + Xs</t>
  </si>
  <si>
    <t>Factor Y +Ys</t>
  </si>
  <si>
    <t>COMPLETE LEERLINGPOPULATIE</t>
  </si>
  <si>
    <t>Totaal bekostiging Y</t>
  </si>
  <si>
    <t>Deze factoren Q, R en S worden berekend in het werkblad 'complete leerlingenpopulatie'.</t>
  </si>
  <si>
    <t>School met wie gefuseerd wordt</t>
  </si>
  <si>
    <t>School/scholen die na fusie wordt/worden opgeheven</t>
  </si>
  <si>
    <t>Gefuseerde school</t>
  </si>
  <si>
    <t>Formatiebudget in geld</t>
  </si>
  <si>
    <t>Alleen de witte cellen kunnen worden ingevuld. Bij werkblad 'tab' zijn het de gele velden.</t>
  </si>
  <si>
    <t>Formatiebudget in geld nevenvestiging</t>
  </si>
  <si>
    <t>Formatiebudget in geld Totaal</t>
  </si>
  <si>
    <t xml:space="preserve">gedoeld op het deel van de leerlingen dat van de te op te heffen school/scholen overgaat naar de fusieschool. Is deze 50% </t>
  </si>
  <si>
    <t xml:space="preserve">of meer dan is sprake van substantiële fusie-instroom, een fusie-instroom tussen de 25% en 50% betreft een beperkte </t>
  </si>
  <si>
    <t>fusie-instroom en dan is de bijzondere bekostiging in de jaren na de fusie geringer.</t>
  </si>
  <si>
    <t xml:space="preserve">zitten. Leerlingen die naar een andere basisschool, naar een SBO of een SO-school zijn gegaan, tellen dus ook niet </t>
  </si>
  <si>
    <t>voor de basisschool.</t>
  </si>
  <si>
    <t xml:space="preserve">school plaats. Onder complete leerlingenpopulatie van een school wordt verstaan dat er op 1 okt. T-1 sprake is van een </t>
  </si>
  <si>
    <t xml:space="preserve">zodanige evenwichtige leeftijdsopbouw van de leerlingen dat, van de 8 leeftijdscohorten 4- tot en met 11- jarigen, bij </t>
  </si>
  <si>
    <t xml:space="preserve">tenminste 6 leeftijdscohorten sprake is van één of meer leerlingen die een zodanige leeftijd hebben dat ze binnen dat </t>
  </si>
  <si>
    <t>leeftijdscohort vallen, waarbij leerlingen die op de desbetreffende datum ouder zijn dan 11 jaar als 11-jarigen meetellen.</t>
  </si>
  <si>
    <t>berekend in het werkblad 'faciliteiten bij opheffing'.</t>
  </si>
  <si>
    <t xml:space="preserve">bekostiging van 200 leerlingen van school AB. Verschil kan zich slechts voordoen als een bij de samenvoeging betrokken </t>
  </si>
  <si>
    <t>school te maken heeft met één of meer van de volgende personele bekostigingscomponenten:</t>
  </si>
  <si>
    <t>A</t>
  </si>
  <si>
    <t>B</t>
  </si>
  <si>
    <t>C</t>
  </si>
  <si>
    <t>ABC</t>
  </si>
  <si>
    <t>Speciaal basisonderwijs</t>
  </si>
  <si>
    <t>Bedrag per leerling</t>
  </si>
  <si>
    <t>basisbekostiging vast</t>
  </si>
  <si>
    <t>basisbekostiging per ll</t>
  </si>
  <si>
    <t>OP voet</t>
  </si>
  <si>
    <t>OP lftafh.</t>
  </si>
  <si>
    <t>ll</t>
  </si>
  <si>
    <t>2022/2023</t>
  </si>
  <si>
    <t xml:space="preserve">basisscholen. Daarnaast wordt in een afzonderlijk werkblad de bijzondere basisbekostiging berekend die wordt toegekend </t>
  </si>
  <si>
    <t>Benodigd aantal voor bijzondere bekostiging (tenminste de helft)</t>
  </si>
  <si>
    <t>Basisschool</t>
  </si>
  <si>
    <t>Fusie van basisscholen is complexer en vergt meer uitleg.</t>
  </si>
  <si>
    <t>na de fusie weergeeft, die vervolgens ook geldt voor de periode daarna, tenzij er sprake is van beperkte fusie-instroom.</t>
  </si>
  <si>
    <t xml:space="preserve">Wanneer er drie scholen gaan fuseren geeft school ABC het resultaat weer van de fusie met de daarbij behorende </t>
  </si>
  <si>
    <t>bijzondere bekostiging.</t>
  </si>
  <si>
    <t xml:space="preserve">Gekozen is voor de mogelijkheid van fusies tussen maximaal drie basisscholen waaruit één school resteert. De gegevens van </t>
  </si>
  <si>
    <t xml:space="preserve">de basisschool waarmee gefuseerd wordt (dat BRINnummer blijft dus bestaan), moeten worden ingevuld onder A in het </t>
  </si>
  <si>
    <t>Gewogen gemiddelde leeftijd leraren</t>
  </si>
  <si>
    <t>OP  leeftijdsgecorrigeerd: bedrag per leeftijdsjaar GGL</t>
  </si>
  <si>
    <t>totaal over 6 jaren (excl. effect indexering)</t>
  </si>
  <si>
    <t>totaal over 5 jaren (excl. effect indexering)</t>
  </si>
  <si>
    <t>Totaal incl. eventuele nevenvestiging</t>
  </si>
  <si>
    <t>Substantiële of beperkte fusie-instroom</t>
  </si>
  <si>
    <t>De fusie-instroom bij deze fusie is</t>
  </si>
  <si>
    <t>Vóór correctie (zie werkblad complete leerlingpopulatie)</t>
  </si>
  <si>
    <t>Na correctie (zie werkblad complete leerlingpopulatie)</t>
  </si>
  <si>
    <t>hebben dat ze binnen dat leeftijdscohort vallen. Leerlingen die op de desbetreffende datum ouder zijn dan 11 jaar meetellen</t>
  </si>
  <si>
    <t xml:space="preserve">BIJZONDERE BEKOSTIGING BIJ OPHEFFING SCHOOL </t>
  </si>
  <si>
    <t xml:space="preserve">Bij deze fusie-instroom is er sprake van een </t>
  </si>
  <si>
    <t>Totale fusiefaciliteit (over meerdere jaren) hierbij is</t>
  </si>
  <si>
    <t>De faciliteit wordt toegekend bij vrijwillige opheffing. Onder een vrijwillige opheffing wordt verstaan, een</t>
  </si>
  <si>
    <t>opheffing van een basisschool waarvoor geldt dat:</t>
  </si>
  <si>
    <t xml:space="preserve">de verhoging met 3/4 van het verschil tussen de aanvullende personele bekostiging voor kleine scholen van de afzonderlijke </t>
  </si>
  <si>
    <t xml:space="preserve">vestigingen als waren het zelfstandige scholen en de aanvullende personele bekostiging voor kleine scholen van de instelling </t>
  </si>
  <si>
    <t>als ware het één vestiging,</t>
  </si>
  <si>
    <t xml:space="preserve">is dat op de eerste schooldag na de fusie tenminste de helft van de leerlingen van de SBO zoals geteld op 1 oktober voorafgaand </t>
  </si>
  <si>
    <t>is opgenomen. Het betreft de berekening van de basisbekostiging per leerling plus de directietoeslag.</t>
  </si>
  <si>
    <t xml:space="preserve">Als er geen sprake is van een complete leerlingenpopulatie op een op te heffen school vindt een aftrek bij die betreffende </t>
  </si>
  <si>
    <t xml:space="preserve">Indien de aftrek meer bedraagt dan de bekostiging van de desbetreffende kleine of zeer kleine basisschool berekend op grond </t>
  </si>
  <si>
    <t xml:space="preserve">van artikel 24 resp. artikel 23 en 24 van het Besluit bekostiging WPO in het eerste jaar na de fusie, wordt de aftrek bepaald </t>
  </si>
  <si>
    <t xml:space="preserve">op het bedrag van die bekostiging. </t>
  </si>
  <si>
    <t>Vervolgens wordt de correctie op de factor X doorgevoerd op basis van het werkblad 'complete leerlingpopulatie'.</t>
  </si>
  <si>
    <t>De korting bedraagt de uitkomst van de formule (Q-R) x S. Indien de uitkomst kleiner is dan 0, wordt het op 0 gesteld.</t>
  </si>
  <si>
    <t>C = KST geld/ vast</t>
  </si>
  <si>
    <t>C = KST geld/ leerling</t>
  </si>
  <si>
    <t>2023/2024</t>
  </si>
  <si>
    <t xml:space="preserve">Bij de fusie-instroom tellen de leerlingen mee die overgaan naar de fusieschool en op 1 okt. 2019 op de fusieschool </t>
  </si>
  <si>
    <t>PO-Raad: Helpdesk</t>
  </si>
  <si>
    <t>als 11-jarigen. Anders geldt een aftrekregeling.</t>
  </si>
  <si>
    <t>Aftrekregeling</t>
  </si>
  <si>
    <t>School (BRIN vestiging)</t>
  </si>
  <si>
    <t>Aantal bekostigde leerlingen</t>
  </si>
  <si>
    <t>Achterstandsscore met drempel</t>
  </si>
  <si>
    <t>Achterstandsscore zonder drempel</t>
  </si>
  <si>
    <t>00AP00</t>
  </si>
  <si>
    <t>00AR00</t>
  </si>
  <si>
    <t>00AV00</t>
  </si>
  <si>
    <t>00AZ00</t>
  </si>
  <si>
    <t>00BA00</t>
  </si>
  <si>
    <t>00BB00</t>
  </si>
  <si>
    <t>00BS00</t>
  </si>
  <si>
    <t>00BW00</t>
  </si>
  <si>
    <t>00CD00</t>
  </si>
  <si>
    <t>00CG00</t>
  </si>
  <si>
    <t>00CS00</t>
  </si>
  <si>
    <t>00CU00</t>
  </si>
  <si>
    <t>00CV00</t>
  </si>
  <si>
    <t>00DA00</t>
  </si>
  <si>
    <t>00DD00</t>
  </si>
  <si>
    <t>00DM00</t>
  </si>
  <si>
    <t>00DN00</t>
  </si>
  <si>
    <t>00DO00</t>
  </si>
  <si>
    <t>00DW00</t>
  </si>
  <si>
    <t>00DX00</t>
  </si>
  <si>
    <t>00DY00</t>
  </si>
  <si>
    <t>00DZ00</t>
  </si>
  <si>
    <t>00EB00</t>
  </si>
  <si>
    <t>00EI00</t>
  </si>
  <si>
    <t>00FE00</t>
  </si>
  <si>
    <t>00FG00</t>
  </si>
  <si>
    <t>00FI00</t>
  </si>
  <si>
    <t>00FQ00</t>
  </si>
  <si>
    <t>00GQ00</t>
  </si>
  <si>
    <t>00GR00</t>
  </si>
  <si>
    <t>00GV00</t>
  </si>
  <si>
    <t>00GX00</t>
  </si>
  <si>
    <t>00GZ00</t>
  </si>
  <si>
    <t>00HA00</t>
  </si>
  <si>
    <t>00HH00</t>
  </si>
  <si>
    <t>00HZ00</t>
  </si>
  <si>
    <t>00IF00</t>
  </si>
  <si>
    <t>00IJ00</t>
  </si>
  <si>
    <t>00IM00</t>
  </si>
  <si>
    <t>01VE00</t>
  </si>
  <si>
    <t>01VG00</t>
  </si>
  <si>
    <t>01VG01</t>
  </si>
  <si>
    <t>01VI00</t>
  </si>
  <si>
    <t>01VQ00</t>
  </si>
  <si>
    <t>01VR00</t>
  </si>
  <si>
    <t>01VY00</t>
  </si>
  <si>
    <t>01WQ00</t>
  </si>
  <si>
    <t>01WU00</t>
  </si>
  <si>
    <t>01XH00</t>
  </si>
  <si>
    <t>01XU00</t>
  </si>
  <si>
    <t>02ZF00</t>
  </si>
  <si>
    <t>02ZW00</t>
  </si>
  <si>
    <t>02ZY00</t>
  </si>
  <si>
    <t>03AG00</t>
  </si>
  <si>
    <t>03AH00</t>
  </si>
  <si>
    <t>03AI00</t>
  </si>
  <si>
    <t>03AN00</t>
  </si>
  <si>
    <t>03AP00</t>
  </si>
  <si>
    <t>03AZ00</t>
  </si>
  <si>
    <t>03BA00</t>
  </si>
  <si>
    <t>03BR00</t>
  </si>
  <si>
    <t>03BS00</t>
  </si>
  <si>
    <t>03BT00</t>
  </si>
  <si>
    <t>03BU00</t>
  </si>
  <si>
    <t>03BV00</t>
  </si>
  <si>
    <t>03BX00</t>
  </si>
  <si>
    <t>03BY00</t>
  </si>
  <si>
    <t>03CJ00</t>
  </si>
  <si>
    <t>03CL00</t>
  </si>
  <si>
    <t>03CO00</t>
  </si>
  <si>
    <t>03CT00</t>
  </si>
  <si>
    <t>03CV00</t>
  </si>
  <si>
    <t>03DF00</t>
  </si>
  <si>
    <t>03DG00</t>
  </si>
  <si>
    <t>03DH00</t>
  </si>
  <si>
    <t>03DJ00</t>
  </si>
  <si>
    <t>03DK00</t>
  </si>
  <si>
    <t>03DV00</t>
  </si>
  <si>
    <t>03DW00</t>
  </si>
  <si>
    <t>03DX00</t>
  </si>
  <si>
    <t>03EE00</t>
  </si>
  <si>
    <t>03EH00</t>
  </si>
  <si>
    <t>a</t>
  </si>
  <si>
    <t>03EI00</t>
  </si>
  <si>
    <t>03EJ00</t>
  </si>
  <si>
    <t>03ES00</t>
  </si>
  <si>
    <t>03ET00</t>
  </si>
  <si>
    <t>03EU00</t>
  </si>
  <si>
    <t>03EV00</t>
  </si>
  <si>
    <t>03FH00</t>
  </si>
  <si>
    <t>03FJ00</t>
  </si>
  <si>
    <t>03FS00</t>
  </si>
  <si>
    <t>03FT00</t>
  </si>
  <si>
    <t>03FU00</t>
  </si>
  <si>
    <t>03GD00</t>
  </si>
  <si>
    <t>03GE00</t>
  </si>
  <si>
    <t>03GJ00</t>
  </si>
  <si>
    <t>03GL00</t>
  </si>
  <si>
    <t>03GP00</t>
  </si>
  <si>
    <t>03GR00</t>
  </si>
  <si>
    <t>03GR01</t>
  </si>
  <si>
    <t>03GT00</t>
  </si>
  <si>
    <t>03GW00</t>
  </si>
  <si>
    <t>03GW01</t>
  </si>
  <si>
    <t>03HA00</t>
  </si>
  <si>
    <t>03HB00</t>
  </si>
  <si>
    <t>03HC00</t>
  </si>
  <si>
    <t>03HD00</t>
  </si>
  <si>
    <t>03HE00</t>
  </si>
  <si>
    <t>03HF00</t>
  </si>
  <si>
    <t>03HG00</t>
  </si>
  <si>
    <t>03HH00</t>
  </si>
  <si>
    <t>03HI00</t>
  </si>
  <si>
    <t>03HK00</t>
  </si>
  <si>
    <t>03HL00</t>
  </si>
  <si>
    <t>03HM00</t>
  </si>
  <si>
    <t>03HO00</t>
  </si>
  <si>
    <t>03HP00</t>
  </si>
  <si>
    <t>03HQ00</t>
  </si>
  <si>
    <t>03HR00</t>
  </si>
  <si>
    <t>03HS00</t>
  </si>
  <si>
    <t>03HU00</t>
  </si>
  <si>
    <t>03HV00</t>
  </si>
  <si>
    <t>03HV01</t>
  </si>
  <si>
    <t>03HY00</t>
  </si>
  <si>
    <t>03HZ00</t>
  </si>
  <si>
    <t>03IA00</t>
  </si>
  <si>
    <t>03IB00</t>
  </si>
  <si>
    <t>03IC00</t>
  </si>
  <si>
    <t>03IH00</t>
  </si>
  <si>
    <t>03IK00</t>
  </si>
  <si>
    <t>03IV00</t>
  </si>
  <si>
    <t>03IW00</t>
  </si>
  <si>
    <t>03IX00</t>
  </si>
  <si>
    <t>03IY00</t>
  </si>
  <si>
    <t>03IZ00</t>
  </si>
  <si>
    <t>03JB00</t>
  </si>
  <si>
    <t>03JC00</t>
  </si>
  <si>
    <t>03JD00</t>
  </si>
  <si>
    <t>03JE00</t>
  </si>
  <si>
    <t>03JG00</t>
  </si>
  <si>
    <t>03JH00</t>
  </si>
  <si>
    <t>03JI00</t>
  </si>
  <si>
    <t>03JL00</t>
  </si>
  <si>
    <t>03JP00</t>
  </si>
  <si>
    <t>03JQ00</t>
  </si>
  <si>
    <t>03JS00</t>
  </si>
  <si>
    <t>03JW00</t>
  </si>
  <si>
    <t>03JX00</t>
  </si>
  <si>
    <t>03KA00</t>
  </si>
  <si>
    <t>03KF00</t>
  </si>
  <si>
    <t>03KI00</t>
  </si>
  <si>
    <t>03KJ00</t>
  </si>
  <si>
    <t>03KM00</t>
  </si>
  <si>
    <t>03KP00</t>
  </si>
  <si>
    <t>03KR00</t>
  </si>
  <si>
    <t>03KS00</t>
  </si>
  <si>
    <t>03KT00</t>
  </si>
  <si>
    <t>03KV00</t>
  </si>
  <si>
    <t>03KW00</t>
  </si>
  <si>
    <t>03KX00</t>
  </si>
  <si>
    <t>03LA00</t>
  </si>
  <si>
    <t>03LC00</t>
  </si>
  <si>
    <t>03LD00</t>
  </si>
  <si>
    <t>03LE00</t>
  </si>
  <si>
    <t>03LK00</t>
  </si>
  <si>
    <t>03LN00</t>
  </si>
  <si>
    <t>03LQ00</t>
  </si>
  <si>
    <t>03LR00</t>
  </si>
  <si>
    <t>03LS00</t>
  </si>
  <si>
    <t>03LT00</t>
  </si>
  <si>
    <t>03LX00</t>
  </si>
  <si>
    <t>03LY00</t>
  </si>
  <si>
    <t>03MA00</t>
  </si>
  <si>
    <t>03MF00</t>
  </si>
  <si>
    <t>03MH00</t>
  </si>
  <si>
    <t>03MI00</t>
  </si>
  <si>
    <t>03MJ00</t>
  </si>
  <si>
    <t>03MK00</t>
  </si>
  <si>
    <t>03ML00</t>
  </si>
  <si>
    <t>03MO00</t>
  </si>
  <si>
    <t>03MQ00</t>
  </si>
  <si>
    <t>03MR00</t>
  </si>
  <si>
    <t>03MT00</t>
  </si>
  <si>
    <t>03MW00</t>
  </si>
  <si>
    <t>03MX00</t>
  </si>
  <si>
    <t>03NB00</t>
  </si>
  <si>
    <t>03NC00</t>
  </si>
  <si>
    <t>03NE00</t>
  </si>
  <si>
    <t>03NF00</t>
  </si>
  <si>
    <t>03NH00</t>
  </si>
  <si>
    <t>03NI00</t>
  </si>
  <si>
    <t>03NJ00</t>
  </si>
  <si>
    <t>03NN00</t>
  </si>
  <si>
    <t>03NO00</t>
  </si>
  <si>
    <t>03NP00</t>
  </si>
  <si>
    <t>03NR00</t>
  </si>
  <si>
    <t>03NT00</t>
  </si>
  <si>
    <t>03NU00</t>
  </si>
  <si>
    <t>03NW00</t>
  </si>
  <si>
    <t>03NY00</t>
  </si>
  <si>
    <t>03NZ00</t>
  </si>
  <si>
    <t>03OA00</t>
  </si>
  <si>
    <t>03OB00</t>
  </si>
  <si>
    <t>03OC00</t>
  </si>
  <si>
    <t>03OJ00</t>
  </si>
  <si>
    <t>03OK00</t>
  </si>
  <si>
    <t>03OM00</t>
  </si>
  <si>
    <t>03ON00</t>
  </si>
  <si>
    <t>03OP00</t>
  </si>
  <si>
    <t>03OR00</t>
  </si>
  <si>
    <t>03OT00</t>
  </si>
  <si>
    <t>03OU00</t>
  </si>
  <si>
    <t>03PC00</t>
  </si>
  <si>
    <t>03PD00</t>
  </si>
  <si>
    <t>03PF00</t>
  </si>
  <si>
    <t>03PH00</t>
  </si>
  <si>
    <t>03PJ00</t>
  </si>
  <si>
    <t>03PK00</t>
  </si>
  <si>
    <t>03PL00</t>
  </si>
  <si>
    <t>03PM00</t>
  </si>
  <si>
    <t>03PN00</t>
  </si>
  <si>
    <t>03PP00</t>
  </si>
  <si>
    <t>03PQ00</t>
  </si>
  <si>
    <t>03PS00</t>
  </si>
  <si>
    <t>03PV00</t>
  </si>
  <si>
    <t>03PW00</t>
  </si>
  <si>
    <t>03PX00</t>
  </si>
  <si>
    <t>03PY00</t>
  </si>
  <si>
    <t>03QA00</t>
  </si>
  <si>
    <t>03QB00</t>
  </si>
  <si>
    <t>03QC00</t>
  </si>
  <si>
    <t>03QD00</t>
  </si>
  <si>
    <t>03QF00</t>
  </si>
  <si>
    <t>03QI00</t>
  </si>
  <si>
    <t>03QJ00</t>
  </si>
  <si>
    <t>03QK00</t>
  </si>
  <si>
    <t>03QL00</t>
  </si>
  <si>
    <t>03QN00</t>
  </si>
  <si>
    <t>03QO00</t>
  </si>
  <si>
    <t>03QP00</t>
  </si>
  <si>
    <t>03QQ00</t>
  </si>
  <si>
    <t>03QR00</t>
  </si>
  <si>
    <t>03QS00</t>
  </si>
  <si>
    <t>03QT00</t>
  </si>
  <si>
    <t>03QW00</t>
  </si>
  <si>
    <t>03QY00</t>
  </si>
  <si>
    <t>03QZ00</t>
  </si>
  <si>
    <t>03RA00</t>
  </si>
  <si>
    <t>03RC00</t>
  </si>
  <si>
    <t>03RD00</t>
  </si>
  <si>
    <t>03RE00</t>
  </si>
  <si>
    <t>03RG00</t>
  </si>
  <si>
    <t>03RK00</t>
  </si>
  <si>
    <t>03RL00</t>
  </si>
  <si>
    <t>03RN00</t>
  </si>
  <si>
    <t>03RO00</t>
  </si>
  <si>
    <t>03RO01</t>
  </si>
  <si>
    <t>03RP00</t>
  </si>
  <si>
    <t>03RQ00</t>
  </si>
  <si>
    <t>03RS00</t>
  </si>
  <si>
    <t>03RT00</t>
  </si>
  <si>
    <t>03RV00</t>
  </si>
  <si>
    <t>03RW00</t>
  </si>
  <si>
    <t>03RX00</t>
  </si>
  <si>
    <t>03RY00</t>
  </si>
  <si>
    <t>03RZ00</t>
  </si>
  <si>
    <t>03SB00</t>
  </si>
  <si>
    <t>03SC00</t>
  </si>
  <si>
    <t>03SE00</t>
  </si>
  <si>
    <t>03SG00</t>
  </si>
  <si>
    <t>03SH00</t>
  </si>
  <si>
    <t>03SJ00</t>
  </si>
  <si>
    <t>03SK00</t>
  </si>
  <si>
    <t>03SL00</t>
  </si>
  <si>
    <t>03SM00</t>
  </si>
  <si>
    <t>03SN00</t>
  </si>
  <si>
    <t>03SO00</t>
  </si>
  <si>
    <t>03SR00</t>
  </si>
  <si>
    <t>03ST00</t>
  </si>
  <si>
    <t>03SV00</t>
  </si>
  <si>
    <t>03SW00</t>
  </si>
  <si>
    <t>03SY00</t>
  </si>
  <si>
    <t>03TA00</t>
  </si>
  <si>
    <t>03TB00</t>
  </si>
  <si>
    <t>03TC00</t>
  </si>
  <si>
    <t>03TD00</t>
  </si>
  <si>
    <t>03TF00</t>
  </si>
  <si>
    <t>03TG00</t>
  </si>
  <si>
    <t>03TH00</t>
  </si>
  <si>
    <t>03TJ00</t>
  </si>
  <si>
    <t>03TL00</t>
  </si>
  <si>
    <t>03TM00</t>
  </si>
  <si>
    <t>03TN00</t>
  </si>
  <si>
    <t>03TO00</t>
  </si>
  <si>
    <t>03TP00</t>
  </si>
  <si>
    <t>03TQ00</t>
  </si>
  <si>
    <t>03TR00</t>
  </si>
  <si>
    <t>03TS00</t>
  </si>
  <si>
    <t>03TT00</t>
  </si>
  <si>
    <t>03TW00</t>
  </si>
  <si>
    <t>03TX00</t>
  </si>
  <si>
    <t>03TY00</t>
  </si>
  <si>
    <t>03TZ00</t>
  </si>
  <si>
    <t>03UA00</t>
  </si>
  <si>
    <t>03UB00</t>
  </si>
  <si>
    <t>03UC00</t>
  </si>
  <si>
    <t>03UE00</t>
  </si>
  <si>
    <t>03UG00</t>
  </si>
  <si>
    <t>03UJ00</t>
  </si>
  <si>
    <t>03UL00</t>
  </si>
  <si>
    <t>03UM00</t>
  </si>
  <si>
    <t>03UN00</t>
  </si>
  <si>
    <t>03UQ00</t>
  </si>
  <si>
    <t>03UR00</t>
  </si>
  <si>
    <t>03US00</t>
  </si>
  <si>
    <t>03UU00</t>
  </si>
  <si>
    <t>03UW00</t>
  </si>
  <si>
    <t>03UY00</t>
  </si>
  <si>
    <t>03UZ00</t>
  </si>
  <si>
    <t>03VA00</t>
  </si>
  <si>
    <t>03VB00</t>
  </si>
  <si>
    <t>03VC00</t>
  </si>
  <si>
    <t>03VD00</t>
  </si>
  <si>
    <t>03VE00</t>
  </si>
  <si>
    <t>03VG00</t>
  </si>
  <si>
    <t>03VH00</t>
  </si>
  <si>
    <t>03VI00</t>
  </si>
  <si>
    <t>03VK00</t>
  </si>
  <si>
    <t>03VL00</t>
  </si>
  <si>
    <t>03VP00</t>
  </si>
  <si>
    <t>03VQ00</t>
  </si>
  <si>
    <t>03VR00</t>
  </si>
  <si>
    <t>03VS00</t>
  </si>
  <si>
    <t>03VT00</t>
  </si>
  <si>
    <t>03VV00</t>
  </si>
  <si>
    <t>03VW00</t>
  </si>
  <si>
    <t>03VX00</t>
  </si>
  <si>
    <t>03VZ00</t>
  </si>
  <si>
    <t>03WD00</t>
  </si>
  <si>
    <t>03WE00</t>
  </si>
  <si>
    <t>03WF00</t>
  </si>
  <si>
    <t>03WG00</t>
  </si>
  <si>
    <t>03WH00</t>
  </si>
  <si>
    <t>03WI00</t>
  </si>
  <si>
    <t>03WK00</t>
  </si>
  <si>
    <t>03WL00</t>
  </si>
  <si>
    <t>03WM00</t>
  </si>
  <si>
    <t>03WN00</t>
  </si>
  <si>
    <t>03WT00</t>
  </si>
  <si>
    <t>03WU00</t>
  </si>
  <si>
    <t>03WV00</t>
  </si>
  <si>
    <t>03WX00</t>
  </si>
  <si>
    <t>03WY00</t>
  </si>
  <si>
    <t>03XA00</t>
  </si>
  <si>
    <t>03XB00</t>
  </si>
  <si>
    <t>03XC00</t>
  </si>
  <si>
    <t>03XE00</t>
  </si>
  <si>
    <t>03XH00</t>
  </si>
  <si>
    <t>03XI00</t>
  </si>
  <si>
    <t>03XJ00</t>
  </si>
  <si>
    <t>03XN00</t>
  </si>
  <si>
    <t>03XO00</t>
  </si>
  <si>
    <t>03XP00</t>
  </si>
  <si>
    <t>03XQ00</t>
  </si>
  <si>
    <t>03XT00</t>
  </si>
  <si>
    <t>03XV00</t>
  </si>
  <si>
    <t>03XW00</t>
  </si>
  <si>
    <t>03XX00</t>
  </si>
  <si>
    <t>03XY00</t>
  </si>
  <si>
    <t>03XZ00</t>
  </si>
  <si>
    <t>03YB00</t>
  </si>
  <si>
    <t>03YC00</t>
  </si>
  <si>
    <t>03YG00</t>
  </si>
  <si>
    <t>03YH00</t>
  </si>
  <si>
    <t>03YI00</t>
  </si>
  <si>
    <t>03YJ00</t>
  </si>
  <si>
    <t>03YL00</t>
  </si>
  <si>
    <t>03YM00</t>
  </si>
  <si>
    <t>03YN00</t>
  </si>
  <si>
    <t>03YO00</t>
  </si>
  <si>
    <t>03YP00</t>
  </si>
  <si>
    <t>03YS00</t>
  </si>
  <si>
    <t>03YW00</t>
  </si>
  <si>
    <t>03YY00</t>
  </si>
  <si>
    <t>03YZ00</t>
  </si>
  <si>
    <t>03ZB00</t>
  </si>
  <si>
    <t>03ZD00</t>
  </si>
  <si>
    <t>03ZE00</t>
  </si>
  <si>
    <t>03ZF00</t>
  </si>
  <si>
    <t>03ZH00</t>
  </si>
  <si>
    <t>03ZJ00</t>
  </si>
  <si>
    <t>03ZV00</t>
  </si>
  <si>
    <t>04AA00</t>
  </si>
  <si>
    <t>04AJ00</t>
  </si>
  <si>
    <t>04AM00</t>
  </si>
  <si>
    <t>04AW00</t>
  </si>
  <si>
    <t>04AZ00</t>
  </si>
  <si>
    <t>04BD00</t>
  </si>
  <si>
    <t>04BK00</t>
  </si>
  <si>
    <t>04BT00</t>
  </si>
  <si>
    <t>04CN00</t>
  </si>
  <si>
    <t>04CT00</t>
  </si>
  <si>
    <t>04DE00</t>
  </si>
  <si>
    <t>04DE01</t>
  </si>
  <si>
    <t>04DG00</t>
  </si>
  <si>
    <t>04DT00</t>
  </si>
  <si>
    <t>04DZ00</t>
  </si>
  <si>
    <t>04EC00</t>
  </si>
  <si>
    <t>04ED00</t>
  </si>
  <si>
    <t>04EN00</t>
  </si>
  <si>
    <t>04EV00</t>
  </si>
  <si>
    <t>04FB00</t>
  </si>
  <si>
    <t>04FD00</t>
  </si>
  <si>
    <t>04FE00</t>
  </si>
  <si>
    <t>04FF00</t>
  </si>
  <si>
    <t>04FH00</t>
  </si>
  <si>
    <t>04FI00</t>
  </si>
  <si>
    <t>04FJ00</t>
  </si>
  <si>
    <t>04FM00</t>
  </si>
  <si>
    <t>04FQ00</t>
  </si>
  <si>
    <t>04FT00</t>
  </si>
  <si>
    <t>04FV00</t>
  </si>
  <si>
    <t>04FX00</t>
  </si>
  <si>
    <t>04GB00</t>
  </si>
  <si>
    <t>04GD00</t>
  </si>
  <si>
    <t>04GF00</t>
  </si>
  <si>
    <t>04GH00</t>
  </si>
  <si>
    <t>04GK00</t>
  </si>
  <si>
    <t>04GX00</t>
  </si>
  <si>
    <t>04HB00</t>
  </si>
  <si>
    <t>04HC00</t>
  </si>
  <si>
    <t>04HM00</t>
  </si>
  <si>
    <t>04HO00</t>
  </si>
  <si>
    <t>04HS00</t>
  </si>
  <si>
    <t>04HT00</t>
  </si>
  <si>
    <t>04HU00</t>
  </si>
  <si>
    <t>04HW00</t>
  </si>
  <si>
    <t>04HX00</t>
  </si>
  <si>
    <t>04HY00</t>
  </si>
  <si>
    <t>04HZ00</t>
  </si>
  <si>
    <t>04IA00</t>
  </si>
  <si>
    <t>04IB00</t>
  </si>
  <si>
    <t>04IM00</t>
  </si>
  <si>
    <t>04IM01</t>
  </si>
  <si>
    <t>04IP00</t>
  </si>
  <si>
    <t>04IQ00</t>
  </si>
  <si>
    <t>04IR00</t>
  </si>
  <si>
    <t>04IT00</t>
  </si>
  <si>
    <t>04IU00</t>
  </si>
  <si>
    <t>04IY00</t>
  </si>
  <si>
    <t>04IZ00</t>
  </si>
  <si>
    <t>04JA00</t>
  </si>
  <si>
    <t>04JF00</t>
  </si>
  <si>
    <t>04JG00</t>
  </si>
  <si>
    <t>04JI00</t>
  </si>
  <si>
    <t>04JJ00</t>
  </si>
  <si>
    <t>04JO00</t>
  </si>
  <si>
    <t>04JR00</t>
  </si>
  <si>
    <t>04JS00</t>
  </si>
  <si>
    <t>04JU00</t>
  </si>
  <si>
    <t>04JV00</t>
  </si>
  <si>
    <t>04JW00</t>
  </si>
  <si>
    <t>04JX00</t>
  </si>
  <si>
    <t>04KC00</t>
  </si>
  <si>
    <t>04KD00</t>
  </si>
  <si>
    <t>04KI00</t>
  </si>
  <si>
    <t>04KI01</t>
  </si>
  <si>
    <t>04KJ00</t>
  </si>
  <si>
    <t>04KM00</t>
  </si>
  <si>
    <t>04KN00</t>
  </si>
  <si>
    <t>04KT00</t>
  </si>
  <si>
    <t>04KU00</t>
  </si>
  <si>
    <t>04KY00</t>
  </si>
  <si>
    <t>04KZ00</t>
  </si>
  <si>
    <t>04LA00</t>
  </si>
  <si>
    <t>04LB00</t>
  </si>
  <si>
    <t>04LD00</t>
  </si>
  <si>
    <t>04LG00</t>
  </si>
  <si>
    <t>04LI00</t>
  </si>
  <si>
    <t>04LJ00</t>
  </si>
  <si>
    <t>04LK00</t>
  </si>
  <si>
    <t>04LL00</t>
  </si>
  <si>
    <t>04LM00</t>
  </si>
  <si>
    <t>04LN00</t>
  </si>
  <si>
    <t>04LO00</t>
  </si>
  <si>
    <t>04LP00</t>
  </si>
  <si>
    <t>04LR00</t>
  </si>
  <si>
    <t>04LV00</t>
  </si>
  <si>
    <t>04LW00</t>
  </si>
  <si>
    <t>04LX00</t>
  </si>
  <si>
    <t>04LY00</t>
  </si>
  <si>
    <t>04MA00</t>
  </si>
  <si>
    <t>04MB00</t>
  </si>
  <si>
    <t>04MD00</t>
  </si>
  <si>
    <t>04MF00</t>
  </si>
  <si>
    <t>04MG00</t>
  </si>
  <si>
    <t>04MJ00</t>
  </si>
  <si>
    <t>04MK00</t>
  </si>
  <si>
    <t>04ML00</t>
  </si>
  <si>
    <t>04MN00</t>
  </si>
  <si>
    <t>04MS00</t>
  </si>
  <si>
    <t>04MU00</t>
  </si>
  <si>
    <t>04MV00</t>
  </si>
  <si>
    <t>04MY00</t>
  </si>
  <si>
    <t>04MZ00</t>
  </si>
  <si>
    <t>04NA00</t>
  </si>
  <si>
    <t>04NB00</t>
  </si>
  <si>
    <t>04NC00</t>
  </si>
  <si>
    <t>04ND00</t>
  </si>
  <si>
    <t>04NH00</t>
  </si>
  <si>
    <t>04NI00</t>
  </si>
  <si>
    <t>04NN00</t>
  </si>
  <si>
    <t>04NO00</t>
  </si>
  <si>
    <t>04NP00</t>
  </si>
  <si>
    <t>04NR00</t>
  </si>
  <si>
    <t>04NS00</t>
  </si>
  <si>
    <t>04NT00</t>
  </si>
  <si>
    <t>04NU00</t>
  </si>
  <si>
    <t>04NV00</t>
  </si>
  <si>
    <t>04NW00</t>
  </si>
  <si>
    <t>04OA00</t>
  </si>
  <si>
    <t>04OB00</t>
  </si>
  <si>
    <t>04OC00</t>
  </si>
  <si>
    <t>04OE00</t>
  </si>
  <si>
    <t>04OF00</t>
  </si>
  <si>
    <t>04OH00</t>
  </si>
  <si>
    <t>04OL00</t>
  </si>
  <si>
    <t>04OM00</t>
  </si>
  <si>
    <t>04ON00</t>
  </si>
  <si>
    <t>04ON01</t>
  </si>
  <si>
    <t>04OR00</t>
  </si>
  <si>
    <t>04OS00</t>
  </si>
  <si>
    <t>04OT00</t>
  </si>
  <si>
    <t>04OV00</t>
  </si>
  <si>
    <t>04OW00</t>
  </si>
  <si>
    <t>04PA00</t>
  </si>
  <si>
    <t>04PE00</t>
  </si>
  <si>
    <t>04PF00</t>
  </si>
  <si>
    <t>04PH00</t>
  </si>
  <si>
    <t>04PI00</t>
  </si>
  <si>
    <t>04PJ00</t>
  </si>
  <si>
    <t>04PK00</t>
  </si>
  <si>
    <t>04PL00</t>
  </si>
  <si>
    <t>04PN00</t>
  </si>
  <si>
    <t>04PO00</t>
  </si>
  <si>
    <t>04PP00</t>
  </si>
  <si>
    <t>04PQ00</t>
  </si>
  <si>
    <t>04PR00</t>
  </si>
  <si>
    <t>04PS00</t>
  </si>
  <si>
    <t>04PT00</t>
  </si>
  <si>
    <t>04PV00</t>
  </si>
  <si>
    <t>04PW00</t>
  </si>
  <si>
    <t>04PX00</t>
  </si>
  <si>
    <t>04PY00</t>
  </si>
  <si>
    <t>04PZ00</t>
  </si>
  <si>
    <t>04QC00</t>
  </si>
  <si>
    <t>04QD00</t>
  </si>
  <si>
    <t>04QE00</t>
  </si>
  <si>
    <t>04QG00</t>
  </si>
  <si>
    <t>04QH00</t>
  </si>
  <si>
    <t>04QI00</t>
  </si>
  <si>
    <t>04QL00</t>
  </si>
  <si>
    <t>04QM00</t>
  </si>
  <si>
    <t>04QN00</t>
  </si>
  <si>
    <t>04QP00</t>
  </si>
  <si>
    <t>04QQ00</t>
  </si>
  <si>
    <t>04QR00</t>
  </si>
  <si>
    <t>04QT00</t>
  </si>
  <si>
    <t>04QU00</t>
  </si>
  <si>
    <t>04QV00</t>
  </si>
  <si>
    <t>04QX00</t>
  </si>
  <si>
    <t>04QY00</t>
  </si>
  <si>
    <t>04RA00</t>
  </si>
  <si>
    <t>04RC00</t>
  </si>
  <si>
    <t>04RF00</t>
  </si>
  <si>
    <t>04RH00</t>
  </si>
  <si>
    <t>04RI00</t>
  </si>
  <si>
    <t>04RJ00</t>
  </si>
  <si>
    <t>04RK00</t>
  </si>
  <si>
    <t>04RL00</t>
  </si>
  <si>
    <t>04RM00</t>
  </si>
  <si>
    <t>04RO00</t>
  </si>
  <si>
    <t>04RP00</t>
  </si>
  <si>
    <t>04RQ00</t>
  </si>
  <si>
    <t>04RS00</t>
  </si>
  <si>
    <t>04RT00</t>
  </si>
  <si>
    <t>04RU00</t>
  </si>
  <si>
    <t>04RV00</t>
  </si>
  <si>
    <t>04RX00</t>
  </si>
  <si>
    <t>04SB00</t>
  </si>
  <si>
    <t>04SC00</t>
  </si>
  <si>
    <t>04SG00</t>
  </si>
  <si>
    <t>04SI00</t>
  </si>
  <si>
    <t>04SJ00</t>
  </si>
  <si>
    <t>04SK00</t>
  </si>
  <si>
    <t>04SL00</t>
  </si>
  <si>
    <t>04SN00</t>
  </si>
  <si>
    <t>04SO00</t>
  </si>
  <si>
    <t>04SP00</t>
  </si>
  <si>
    <t>04SR00</t>
  </si>
  <si>
    <t>04ST00</t>
  </si>
  <si>
    <t>04SV00</t>
  </si>
  <si>
    <t>04SW00</t>
  </si>
  <si>
    <t>04SX00</t>
  </si>
  <si>
    <t>04SY00</t>
  </si>
  <si>
    <t>04TA00</t>
  </si>
  <si>
    <t>04TB00</t>
  </si>
  <si>
    <t>04TC00</t>
  </si>
  <si>
    <t>04TD00</t>
  </si>
  <si>
    <t>04TE00</t>
  </si>
  <si>
    <t>04TF00</t>
  </si>
  <si>
    <t>04TG00</t>
  </si>
  <si>
    <t>04TH00</t>
  </si>
  <si>
    <t>04TK00</t>
  </si>
  <si>
    <t>04TL00</t>
  </si>
  <si>
    <t>04TL01</t>
  </si>
  <si>
    <t>04TM00</t>
  </si>
  <si>
    <t>04TN00</t>
  </si>
  <si>
    <t>04TQ00</t>
  </si>
  <si>
    <t>04TT00</t>
  </si>
  <si>
    <t>04TU00</t>
  </si>
  <si>
    <t>04TV00</t>
  </si>
  <si>
    <t>04TW00</t>
  </si>
  <si>
    <t>04TX00</t>
  </si>
  <si>
    <t>04UA00</t>
  </si>
  <si>
    <t>04UB00</t>
  </si>
  <si>
    <t>04UC00</t>
  </si>
  <si>
    <t>04UD00</t>
  </si>
  <si>
    <t>04UF00</t>
  </si>
  <si>
    <t>04UG00</t>
  </si>
  <si>
    <t>04UH00</t>
  </si>
  <si>
    <t>04UI00</t>
  </si>
  <si>
    <t>04UK00</t>
  </si>
  <si>
    <t>04UL00</t>
  </si>
  <si>
    <t>04UN00</t>
  </si>
  <si>
    <t>04UO00</t>
  </si>
  <si>
    <t>04UQ00</t>
  </si>
  <si>
    <t>04UR00</t>
  </si>
  <si>
    <t>04US00</t>
  </si>
  <si>
    <t>04UT00</t>
  </si>
  <si>
    <t>04UU00</t>
  </si>
  <si>
    <t>04UV00</t>
  </si>
  <si>
    <t>04UW00</t>
  </si>
  <si>
    <t>04UZ00</t>
  </si>
  <si>
    <t>04VA00</t>
  </si>
  <si>
    <t>04VD00</t>
  </si>
  <si>
    <t>04VF00</t>
  </si>
  <si>
    <t>04VG00</t>
  </si>
  <si>
    <t>04VH00</t>
  </si>
  <si>
    <t>04VI00</t>
  </si>
  <si>
    <t>04VJ00</t>
  </si>
  <si>
    <t>04VK00</t>
  </si>
  <si>
    <t>04VL00</t>
  </si>
  <si>
    <t>04VM00</t>
  </si>
  <si>
    <t>04VN00</t>
  </si>
  <si>
    <t>04VO00</t>
  </si>
  <si>
    <t>04VQ00</t>
  </si>
  <si>
    <t>04VR00</t>
  </si>
  <si>
    <t>04VS00</t>
  </si>
  <si>
    <t>04VT00</t>
  </si>
  <si>
    <t>04VV00</t>
  </si>
  <si>
    <t>04VW00</t>
  </si>
  <si>
    <t>04VX00</t>
  </si>
  <si>
    <t>04VY00</t>
  </si>
  <si>
    <t>04WC00</t>
  </si>
  <si>
    <t>04WD00</t>
  </si>
  <si>
    <t>04WG00</t>
  </si>
  <si>
    <t>04WJ00</t>
  </si>
  <si>
    <t>04WL00</t>
  </si>
  <si>
    <t>04WM00</t>
  </si>
  <si>
    <t>04WO00</t>
  </si>
  <si>
    <t>04WQ00</t>
  </si>
  <si>
    <t>04WR00</t>
  </si>
  <si>
    <t>04WS00</t>
  </si>
  <si>
    <t>04WT00</t>
  </si>
  <si>
    <t>04WU00</t>
  </si>
  <si>
    <t>04WV00</t>
  </si>
  <si>
    <t>04WW00</t>
  </si>
  <si>
    <t>04WX00</t>
  </si>
  <si>
    <t>04XA00</t>
  </si>
  <si>
    <t>04XB00</t>
  </si>
  <si>
    <t>04XC00</t>
  </si>
  <si>
    <t>04XD00</t>
  </si>
  <si>
    <t>04XH00</t>
  </si>
  <si>
    <t>04XL00</t>
  </si>
  <si>
    <t>04XS00</t>
  </si>
  <si>
    <t>04XT00</t>
  </si>
  <si>
    <t>04XW00</t>
  </si>
  <si>
    <t>04XX00</t>
  </si>
  <si>
    <t>04XZ00</t>
  </si>
  <si>
    <t>04YG00</t>
  </si>
  <si>
    <t>04YJ00</t>
  </si>
  <si>
    <t>04YQ00</t>
  </si>
  <si>
    <t>04YR00</t>
  </si>
  <si>
    <t>04YT00</t>
  </si>
  <si>
    <t>04YU00</t>
  </si>
  <si>
    <t>04YY00</t>
  </si>
  <si>
    <t>04YZ00</t>
  </si>
  <si>
    <t>04ZB00</t>
  </si>
  <si>
    <t>04ZF00</t>
  </si>
  <si>
    <t>04ZG00</t>
  </si>
  <si>
    <t>04ZI00</t>
  </si>
  <si>
    <t>04ZM00</t>
  </si>
  <si>
    <t>04ZO00</t>
  </si>
  <si>
    <t>04ZS00</t>
  </si>
  <si>
    <t>04ZT00</t>
  </si>
  <si>
    <t>04ZV00</t>
  </si>
  <si>
    <t>04ZW00</t>
  </si>
  <si>
    <t>04ZX00</t>
  </si>
  <si>
    <t>05AF00</t>
  </si>
  <si>
    <t>05AI00</t>
  </si>
  <si>
    <t>05AO00</t>
  </si>
  <si>
    <t>05AT00</t>
  </si>
  <si>
    <t>05AU00</t>
  </si>
  <si>
    <t>05AY00</t>
  </si>
  <si>
    <t>05BB00</t>
  </si>
  <si>
    <t>05BC00</t>
  </si>
  <si>
    <t>05BE00</t>
  </si>
  <si>
    <t>05BF00</t>
  </si>
  <si>
    <t>05BG00</t>
  </si>
  <si>
    <t>05BH00</t>
  </si>
  <si>
    <t>05BI00</t>
  </si>
  <si>
    <t>05BJ00</t>
  </si>
  <si>
    <t>05BK00</t>
  </si>
  <si>
    <t>05BL00</t>
  </si>
  <si>
    <t>05BM00</t>
  </si>
  <si>
    <t>05BN00</t>
  </si>
  <si>
    <t>05BO00</t>
  </si>
  <si>
    <t>05BQ00</t>
  </si>
  <si>
    <t>05BR00</t>
  </si>
  <si>
    <t>05BS00</t>
  </si>
  <si>
    <t>05BT00</t>
  </si>
  <si>
    <t>05BU00</t>
  </si>
  <si>
    <t>05BX00</t>
  </si>
  <si>
    <t>05BY00</t>
  </si>
  <si>
    <t>05CB00</t>
  </si>
  <si>
    <t>05CC00</t>
  </si>
  <si>
    <t>05CD00</t>
  </si>
  <si>
    <t>05CH00</t>
  </si>
  <si>
    <t>05CJ00</t>
  </si>
  <si>
    <t>05CN00</t>
  </si>
  <si>
    <t>05CO00</t>
  </si>
  <si>
    <t>05CP00</t>
  </si>
  <si>
    <t>05CS00</t>
  </si>
  <si>
    <t>05CT00</t>
  </si>
  <si>
    <t>05CX00</t>
  </si>
  <si>
    <t>05CZ00</t>
  </si>
  <si>
    <t>05DA00</t>
  </si>
  <si>
    <t>05DB00</t>
  </si>
  <si>
    <t>05DC00</t>
  </si>
  <si>
    <t>05DD00</t>
  </si>
  <si>
    <t>05DF00</t>
  </si>
  <si>
    <t>05DG00</t>
  </si>
  <si>
    <t>05DH00</t>
  </si>
  <si>
    <t>05DJ00</t>
  </si>
  <si>
    <t>05DK00</t>
  </si>
  <si>
    <t>05DM00</t>
  </si>
  <si>
    <t>05DN00</t>
  </si>
  <si>
    <t>05DO00</t>
  </si>
  <si>
    <t>05DP00</t>
  </si>
  <si>
    <t>05DQ00</t>
  </si>
  <si>
    <t>05DT00</t>
  </si>
  <si>
    <t>05DU00</t>
  </si>
  <si>
    <t>05DV00</t>
  </si>
  <si>
    <t>05DW00</t>
  </si>
  <si>
    <t>05DX00</t>
  </si>
  <si>
    <t>05ED00</t>
  </si>
  <si>
    <t>05EF00</t>
  </si>
  <si>
    <t>05EG00</t>
  </si>
  <si>
    <t>05EH00</t>
  </si>
  <si>
    <t>05EJ00</t>
  </si>
  <si>
    <t>05EN00</t>
  </si>
  <si>
    <t>05EO00</t>
  </si>
  <si>
    <t>05EP00</t>
  </si>
  <si>
    <t>05ER00</t>
  </si>
  <si>
    <t>05ES00</t>
  </si>
  <si>
    <t>05EV00</t>
  </si>
  <si>
    <t>05EY00</t>
  </si>
  <si>
    <t>05EZ00</t>
  </si>
  <si>
    <t>05FA00</t>
  </si>
  <si>
    <t>05FG00</t>
  </si>
  <si>
    <t>05FH00</t>
  </si>
  <si>
    <t>05FK00</t>
  </si>
  <si>
    <t>05FM00</t>
  </si>
  <si>
    <t>05FP00</t>
  </si>
  <si>
    <t>05FR00</t>
  </si>
  <si>
    <t>05FS00</t>
  </si>
  <si>
    <t>05FU00</t>
  </si>
  <si>
    <t>05FV00</t>
  </si>
  <si>
    <t>05FX00</t>
  </si>
  <si>
    <t>05FZ00</t>
  </si>
  <si>
    <t>05GC00</t>
  </si>
  <si>
    <t>05GE00</t>
  </si>
  <si>
    <t>05GF00</t>
  </si>
  <si>
    <t>05GH00</t>
  </si>
  <si>
    <t>05GJ00</t>
  </si>
  <si>
    <t>05GK00</t>
  </si>
  <si>
    <t>05GL00</t>
  </si>
  <si>
    <t>05GM00</t>
  </si>
  <si>
    <t>05GP00</t>
  </si>
  <si>
    <t>05GQ00</t>
  </si>
  <si>
    <t>05GR00</t>
  </si>
  <si>
    <t>05GU00</t>
  </si>
  <si>
    <t>05GY00</t>
  </si>
  <si>
    <t>05HA00</t>
  </si>
  <si>
    <t>05HC00</t>
  </si>
  <si>
    <t>05HD00</t>
  </si>
  <si>
    <t>05HF00</t>
  </si>
  <si>
    <t>05HH00</t>
  </si>
  <si>
    <t>05HL00</t>
  </si>
  <si>
    <t>05HO00</t>
  </si>
  <si>
    <t>05HU00</t>
  </si>
  <si>
    <t>05HV00</t>
  </si>
  <si>
    <t>05HW00</t>
  </si>
  <si>
    <t>05HZ00</t>
  </si>
  <si>
    <t>05IA00</t>
  </si>
  <si>
    <t>05IB00</t>
  </si>
  <si>
    <t>05ID00</t>
  </si>
  <si>
    <t>05IE00</t>
  </si>
  <si>
    <t>05IF00</t>
  </si>
  <si>
    <t>05IH00</t>
  </si>
  <si>
    <t>05IJ00</t>
  </si>
  <si>
    <t>05IK00</t>
  </si>
  <si>
    <t>05IL00</t>
  </si>
  <si>
    <t>05IM00</t>
  </si>
  <si>
    <t>05IQ00</t>
  </si>
  <si>
    <t>05IS00</t>
  </si>
  <si>
    <t>05IT00</t>
  </si>
  <si>
    <t>05IU00</t>
  </si>
  <si>
    <t>05IV00</t>
  </si>
  <si>
    <t>05IW00</t>
  </si>
  <si>
    <t>05IX00</t>
  </si>
  <si>
    <t>05IZ00</t>
  </si>
  <si>
    <t>05JA00</t>
  </si>
  <si>
    <t>05JC00</t>
  </si>
  <si>
    <t>05JE00</t>
  </si>
  <si>
    <t>05JF00</t>
  </si>
  <si>
    <t>05JG00</t>
  </si>
  <si>
    <t>05JH00</t>
  </si>
  <si>
    <t>05JI00</t>
  </si>
  <si>
    <t>05JJ00</t>
  </si>
  <si>
    <t>05JK00</t>
  </si>
  <si>
    <t>05JL00</t>
  </si>
  <si>
    <t>05JM00</t>
  </si>
  <si>
    <t>05JN00</t>
  </si>
  <si>
    <t>05JO00</t>
  </si>
  <si>
    <t>05JP00</t>
  </si>
  <si>
    <t>05JQ00</t>
  </si>
  <si>
    <t>05JR00</t>
  </si>
  <si>
    <t>05JU00</t>
  </si>
  <si>
    <t>05JV00</t>
  </si>
  <si>
    <t>05JW00</t>
  </si>
  <si>
    <t>05JX00</t>
  </si>
  <si>
    <t>05JY00</t>
  </si>
  <si>
    <t>05JZ00</t>
  </si>
  <si>
    <t>05KA00</t>
  </si>
  <si>
    <t>05KB00</t>
  </si>
  <si>
    <t>05KH00</t>
  </si>
  <si>
    <t>05KK00</t>
  </si>
  <si>
    <t>05KL00</t>
  </si>
  <si>
    <t>05KP00</t>
  </si>
  <si>
    <t>05KQ00</t>
  </si>
  <si>
    <t>05KR00</t>
  </si>
  <si>
    <t>05KT00</t>
  </si>
  <si>
    <t>05KU00</t>
  </si>
  <si>
    <t>05KW00</t>
  </si>
  <si>
    <t>05KX00</t>
  </si>
  <si>
    <t>05KZ00</t>
  </si>
  <si>
    <t>05LB00</t>
  </si>
  <si>
    <t>05LC00</t>
  </si>
  <si>
    <t>05LL00</t>
  </si>
  <si>
    <t>05LN00</t>
  </si>
  <si>
    <t>05LP00</t>
  </si>
  <si>
    <t>05LQ00</t>
  </si>
  <si>
    <t>05LR00</t>
  </si>
  <si>
    <t>05LS00</t>
  </si>
  <si>
    <t>05LT00</t>
  </si>
  <si>
    <t>05LU00</t>
  </si>
  <si>
    <t>05LV00</t>
  </si>
  <si>
    <t>05LX00</t>
  </si>
  <si>
    <t>05LY00</t>
  </si>
  <si>
    <t>05LZ00</t>
  </si>
  <si>
    <t>05MA00</t>
  </si>
  <si>
    <t>05MC00</t>
  </si>
  <si>
    <t>05MD00</t>
  </si>
  <si>
    <t>05ME00</t>
  </si>
  <si>
    <t>05MG00</t>
  </si>
  <si>
    <t>05MH00</t>
  </si>
  <si>
    <t>05MI00</t>
  </si>
  <si>
    <t>05MJ00</t>
  </si>
  <si>
    <t>05MK00</t>
  </si>
  <si>
    <t>05ML00</t>
  </si>
  <si>
    <t>05MM00</t>
  </si>
  <si>
    <t>05MQ00</t>
  </si>
  <si>
    <t>05MT00</t>
  </si>
  <si>
    <t>05MU00</t>
  </si>
  <si>
    <t>05MX00</t>
  </si>
  <si>
    <t>05MY00</t>
  </si>
  <si>
    <t>05NA00</t>
  </si>
  <si>
    <t>05NI00</t>
  </si>
  <si>
    <t>05NJ00</t>
  </si>
  <si>
    <t>05NM00</t>
  </si>
  <si>
    <t>05NN00</t>
  </si>
  <si>
    <t>05NO00</t>
  </si>
  <si>
    <t>05NP00</t>
  </si>
  <si>
    <t>05NQ00</t>
  </si>
  <si>
    <t>05NS00</t>
  </si>
  <si>
    <t>05NT00</t>
  </si>
  <si>
    <t>05NU00</t>
  </si>
  <si>
    <t>05NW00</t>
  </si>
  <si>
    <t>05NY00</t>
  </si>
  <si>
    <t>05OC00</t>
  </si>
  <si>
    <t>05OD00</t>
  </si>
  <si>
    <t>05OF00</t>
  </si>
  <si>
    <t>05OJ00</t>
  </si>
  <si>
    <t>05OK00</t>
  </si>
  <si>
    <t>05OL00</t>
  </si>
  <si>
    <t>05OM00</t>
  </si>
  <si>
    <t>05OM01</t>
  </si>
  <si>
    <t>05ON00</t>
  </si>
  <si>
    <t>05OQ00</t>
  </si>
  <si>
    <t>05OR00</t>
  </si>
  <si>
    <t>05OS00</t>
  </si>
  <si>
    <t>05OU00</t>
  </si>
  <si>
    <t>05OV00</t>
  </si>
  <si>
    <t>05OW00</t>
  </si>
  <si>
    <t>05OY00</t>
  </si>
  <si>
    <t>05OZ00</t>
  </si>
  <si>
    <t>05PA00</t>
  </si>
  <si>
    <t>05PC00</t>
  </si>
  <si>
    <t>05PD00</t>
  </si>
  <si>
    <t>05PF00</t>
  </si>
  <si>
    <t>05PH00</t>
  </si>
  <si>
    <t>05PJ00</t>
  </si>
  <si>
    <t>05PK00</t>
  </si>
  <si>
    <t>05PM00</t>
  </si>
  <si>
    <t>05PO00</t>
  </si>
  <si>
    <t>05PQ00</t>
  </si>
  <si>
    <t>05PR00</t>
  </si>
  <si>
    <t>05PS00</t>
  </si>
  <si>
    <t>05PV00</t>
  </si>
  <si>
    <t>05PX00</t>
  </si>
  <si>
    <t>05QA00</t>
  </si>
  <si>
    <t>05QB00</t>
  </si>
  <si>
    <t>05QD00</t>
  </si>
  <si>
    <t>05QE00</t>
  </si>
  <si>
    <t>05QF00</t>
  </si>
  <si>
    <t>05QH00</t>
  </si>
  <si>
    <t>05QI00</t>
  </si>
  <si>
    <t>05QJ00</t>
  </si>
  <si>
    <t>05QM00</t>
  </si>
  <si>
    <t>05QN00</t>
  </si>
  <si>
    <t>05QO00</t>
  </si>
  <si>
    <t>05QP00</t>
  </si>
  <si>
    <t>05QS00</t>
  </si>
  <si>
    <t>05QT00</t>
  </si>
  <si>
    <t>05QU00</t>
  </si>
  <si>
    <t>05QV00</t>
  </si>
  <si>
    <t>05QW00</t>
  </si>
  <si>
    <t>05QX00</t>
  </si>
  <si>
    <t>05RB00</t>
  </si>
  <si>
    <t>05RC00</t>
  </si>
  <si>
    <t>05RD00</t>
  </si>
  <si>
    <t>05RE00</t>
  </si>
  <si>
    <t>05RG00</t>
  </si>
  <si>
    <t>05RH00</t>
  </si>
  <si>
    <t>05RK00</t>
  </si>
  <si>
    <t>05RL00</t>
  </si>
  <si>
    <t>05RM00</t>
  </si>
  <si>
    <t>05RN00</t>
  </si>
  <si>
    <t>05RO00</t>
  </si>
  <si>
    <t>05RR00</t>
  </si>
  <si>
    <t>05RS00</t>
  </si>
  <si>
    <t>05RT00</t>
  </si>
  <si>
    <t>05RV00</t>
  </si>
  <si>
    <t>05RW00</t>
  </si>
  <si>
    <t>05RX00</t>
  </si>
  <si>
    <t>05RY00</t>
  </si>
  <si>
    <t>05RZ00</t>
  </si>
  <si>
    <t>05SB00</t>
  </si>
  <si>
    <t>05SC00</t>
  </si>
  <si>
    <t>05SE00</t>
  </si>
  <si>
    <t>05SF00</t>
  </si>
  <si>
    <t>05SG00</t>
  </si>
  <si>
    <t>05SI00</t>
  </si>
  <si>
    <t>05SJ00</t>
  </si>
  <si>
    <t>05SK00</t>
  </si>
  <si>
    <t>05SL00</t>
  </si>
  <si>
    <t>05SM00</t>
  </si>
  <si>
    <t>05SO00</t>
  </si>
  <si>
    <t>05SP00</t>
  </si>
  <si>
    <t>05SR00</t>
  </si>
  <si>
    <t>05SW00</t>
  </si>
  <si>
    <t>05SX00</t>
  </si>
  <si>
    <t>05SY00</t>
  </si>
  <si>
    <t>05SZ00</t>
  </si>
  <si>
    <t>05TB00</t>
  </si>
  <si>
    <t>05TE00</t>
  </si>
  <si>
    <t>05TF00</t>
  </si>
  <si>
    <t>05TG00</t>
  </si>
  <si>
    <t>05TH00</t>
  </si>
  <si>
    <t>05TI00</t>
  </si>
  <si>
    <t>05TL00</t>
  </si>
  <si>
    <t>05TM00</t>
  </si>
  <si>
    <t>05TN00</t>
  </si>
  <si>
    <t>05TO00</t>
  </si>
  <si>
    <t>05TR00</t>
  </si>
  <si>
    <t>05TS00</t>
  </si>
  <si>
    <t>05TT00</t>
  </si>
  <si>
    <t>05TU00</t>
  </si>
  <si>
    <t>05TV00</t>
  </si>
  <si>
    <t>05TW00</t>
  </si>
  <si>
    <t>05TY00</t>
  </si>
  <si>
    <t>05TZ00</t>
  </si>
  <si>
    <t>05UE00</t>
  </si>
  <si>
    <t>05UF00</t>
  </si>
  <si>
    <t>05UG00</t>
  </si>
  <si>
    <t>05UK00</t>
  </si>
  <si>
    <t>05UL00</t>
  </si>
  <si>
    <t>05UM00</t>
  </si>
  <si>
    <t>05UN00</t>
  </si>
  <si>
    <t>05UO00</t>
  </si>
  <si>
    <t>05UR00</t>
  </si>
  <si>
    <t>05US00</t>
  </si>
  <si>
    <t>05UT00</t>
  </si>
  <si>
    <t>05UU00</t>
  </si>
  <si>
    <t>05UW00</t>
  </si>
  <si>
    <t>05UX00</t>
  </si>
  <si>
    <t>05UY00</t>
  </si>
  <si>
    <t>05VA00</t>
  </si>
  <si>
    <t>05VC00</t>
  </si>
  <si>
    <t>05VD00</t>
  </si>
  <si>
    <t>05VG00</t>
  </si>
  <si>
    <t>05VJ00</t>
  </si>
  <si>
    <t>05VK00</t>
  </si>
  <si>
    <t>05VL00</t>
  </si>
  <si>
    <t>05VM00</t>
  </si>
  <si>
    <t>05VO00</t>
  </si>
  <si>
    <t>05VO01</t>
  </si>
  <si>
    <t>05VP00</t>
  </si>
  <si>
    <t>05VR00</t>
  </si>
  <si>
    <t>05VS00</t>
  </si>
  <si>
    <t>05VT00</t>
  </si>
  <si>
    <t>05VU00</t>
  </si>
  <si>
    <t>05VV00</t>
  </si>
  <si>
    <t>05VW00</t>
  </si>
  <si>
    <t>05VX00</t>
  </si>
  <si>
    <t>05VY00</t>
  </si>
  <si>
    <t>05WB00</t>
  </si>
  <si>
    <t>05WD00</t>
  </si>
  <si>
    <t>05WG00</t>
  </si>
  <si>
    <t>05WH00</t>
  </si>
  <si>
    <t>05WI00</t>
  </si>
  <si>
    <t>05WJ00</t>
  </si>
  <si>
    <t>05WK00</t>
  </si>
  <si>
    <t>05WL00</t>
  </si>
  <si>
    <t>05WM00</t>
  </si>
  <si>
    <t>05WN00</t>
  </si>
  <si>
    <t>05WR00</t>
  </si>
  <si>
    <t>05WS00</t>
  </si>
  <si>
    <t>05WT00</t>
  </si>
  <si>
    <t>05WU00</t>
  </si>
  <si>
    <t>05WV00</t>
  </si>
  <si>
    <t>05WZ00</t>
  </si>
  <si>
    <t>05XB00</t>
  </si>
  <si>
    <t>05XC00</t>
  </si>
  <si>
    <t>05XD00</t>
  </si>
  <si>
    <t>05XE00</t>
  </si>
  <si>
    <t>05XF00</t>
  </si>
  <si>
    <t>05XH00</t>
  </si>
  <si>
    <t>05XI00</t>
  </si>
  <si>
    <t>05XQ00</t>
  </si>
  <si>
    <t>05XR00</t>
  </si>
  <si>
    <t>05XW00</t>
  </si>
  <si>
    <t>05XX00</t>
  </si>
  <si>
    <t>05XZ00</t>
  </si>
  <si>
    <t>05YA00</t>
  </si>
  <si>
    <t>05YC00</t>
  </si>
  <si>
    <t>05YD00</t>
  </si>
  <si>
    <t>05YE00</t>
  </si>
  <si>
    <t>05YK00</t>
  </si>
  <si>
    <t>05YL00</t>
  </si>
  <si>
    <t>05YQ00</t>
  </si>
  <si>
    <t>05YR00</t>
  </si>
  <si>
    <t>05YS00</t>
  </si>
  <si>
    <t>05YT00</t>
  </si>
  <si>
    <t>05YW00</t>
  </si>
  <si>
    <t>05ZE00</t>
  </si>
  <si>
    <t>05ZF00</t>
  </si>
  <si>
    <t>05ZG00</t>
  </si>
  <si>
    <t>05ZH00</t>
  </si>
  <si>
    <t>05ZI00</t>
  </si>
  <si>
    <t>05ZQ00</t>
  </si>
  <si>
    <t>05ZR00</t>
  </si>
  <si>
    <t>05ZS00</t>
  </si>
  <si>
    <t>05ZT00</t>
  </si>
  <si>
    <t>05ZU00</t>
  </si>
  <si>
    <t>05ZW00</t>
  </si>
  <si>
    <t>05ZX00</t>
  </si>
  <si>
    <t>05ZY00</t>
  </si>
  <si>
    <t>05ZZ00</t>
  </si>
  <si>
    <t>06AF00</t>
  </si>
  <si>
    <t>06AG00</t>
  </si>
  <si>
    <t>06AI00</t>
  </si>
  <si>
    <t>06AL00</t>
  </si>
  <si>
    <t>06AM00</t>
  </si>
  <si>
    <t>06AN00</t>
  </si>
  <si>
    <t>06AO00</t>
  </si>
  <si>
    <t>06AP00</t>
  </si>
  <si>
    <t>06AQ00</t>
  </si>
  <si>
    <t>06AY00</t>
  </si>
  <si>
    <t>06AZ00</t>
  </si>
  <si>
    <t>06BA00</t>
  </si>
  <si>
    <t>06BB00</t>
  </si>
  <si>
    <t>06BC00</t>
  </si>
  <si>
    <t>06BD00</t>
  </si>
  <si>
    <t>06BE00</t>
  </si>
  <si>
    <t>06BG00</t>
  </si>
  <si>
    <t>06BH00</t>
  </si>
  <si>
    <t>06BM00</t>
  </si>
  <si>
    <t>06BO00</t>
  </si>
  <si>
    <t>06BP00</t>
  </si>
  <si>
    <t>06BQ00</t>
  </si>
  <si>
    <t>06BR00</t>
  </si>
  <si>
    <t>06BV00</t>
  </si>
  <si>
    <t>06BX00</t>
  </si>
  <si>
    <t>06BY00</t>
  </si>
  <si>
    <t>06CA00</t>
  </si>
  <si>
    <t>06CI00</t>
  </si>
  <si>
    <t>06CK00</t>
  </si>
  <si>
    <t>06CN00</t>
  </si>
  <si>
    <t>06CO00</t>
  </si>
  <si>
    <t>06CP00</t>
  </si>
  <si>
    <t>06CQ00</t>
  </si>
  <si>
    <t>06CS00</t>
  </si>
  <si>
    <t>06CT00</t>
  </si>
  <si>
    <t>06CU00</t>
  </si>
  <si>
    <t>06CX00</t>
  </si>
  <si>
    <t>06CY00</t>
  </si>
  <si>
    <t>06CZ00</t>
  </si>
  <si>
    <t>06DD00</t>
  </si>
  <si>
    <t>06DE00</t>
  </si>
  <si>
    <t>06DF00</t>
  </si>
  <si>
    <t>06DG00</t>
  </si>
  <si>
    <t>06DJ00</t>
  </si>
  <si>
    <t>06DM00</t>
  </si>
  <si>
    <t>06DN00</t>
  </si>
  <si>
    <t>06DO00</t>
  </si>
  <si>
    <t>06DV00</t>
  </si>
  <si>
    <t>06DW00</t>
  </si>
  <si>
    <t>06DX00</t>
  </si>
  <si>
    <t>06DY00</t>
  </si>
  <si>
    <t>06DZ00</t>
  </si>
  <si>
    <t>06EA00</t>
  </si>
  <si>
    <t>06EB00</t>
  </si>
  <si>
    <t>06EC00</t>
  </si>
  <si>
    <t>06ED00</t>
  </si>
  <si>
    <t>06EE00</t>
  </si>
  <si>
    <t>06EF00</t>
  </si>
  <si>
    <t>06EH00</t>
  </si>
  <si>
    <t>06EI00</t>
  </si>
  <si>
    <t>06EJ00</t>
  </si>
  <si>
    <t>06EK00</t>
  </si>
  <si>
    <t>06EL00</t>
  </si>
  <si>
    <t>06EM00</t>
  </si>
  <si>
    <t>06EN00</t>
  </si>
  <si>
    <t>06EO00</t>
  </si>
  <si>
    <t>06EP00</t>
  </si>
  <si>
    <t>06EQ00</t>
  </si>
  <si>
    <t>06ES00</t>
  </si>
  <si>
    <t>06ET00</t>
  </si>
  <si>
    <t>06EU00</t>
  </si>
  <si>
    <t>06EY00</t>
  </si>
  <si>
    <t>06FA00</t>
  </si>
  <si>
    <t>06FB00</t>
  </si>
  <si>
    <t>06FF00</t>
  </si>
  <si>
    <t>06FI00</t>
  </si>
  <si>
    <t>06FJ00</t>
  </si>
  <si>
    <t>06FK00</t>
  </si>
  <si>
    <t>06FM00</t>
  </si>
  <si>
    <t>06FO00</t>
  </si>
  <si>
    <t>06FR00</t>
  </si>
  <si>
    <t>06FT00</t>
  </si>
  <si>
    <t>06FU00</t>
  </si>
  <si>
    <t>06FV00</t>
  </si>
  <si>
    <t>06FW00</t>
  </si>
  <si>
    <t>06FY00</t>
  </si>
  <si>
    <t>06GB00</t>
  </si>
  <si>
    <t>06GD00</t>
  </si>
  <si>
    <t>06GE00</t>
  </si>
  <si>
    <t>06GH00</t>
  </si>
  <si>
    <t>06GK00</t>
  </si>
  <si>
    <t>06GL00</t>
  </si>
  <si>
    <t>06GN00</t>
  </si>
  <si>
    <t>06GP00</t>
  </si>
  <si>
    <t>06GR00</t>
  </si>
  <si>
    <t>06GS00</t>
  </si>
  <si>
    <t>06GU00</t>
  </si>
  <si>
    <t>06GV00</t>
  </si>
  <si>
    <t>06GW00</t>
  </si>
  <si>
    <t>06HC00</t>
  </si>
  <si>
    <t>06HD00</t>
  </si>
  <si>
    <t>06HE00</t>
  </si>
  <si>
    <t>06HG00</t>
  </si>
  <si>
    <t>06HI00</t>
  </si>
  <si>
    <t>06HJ00</t>
  </si>
  <si>
    <t>06HK00</t>
  </si>
  <si>
    <t>06HL00</t>
  </si>
  <si>
    <t>06HM00</t>
  </si>
  <si>
    <t>06HN00</t>
  </si>
  <si>
    <t>06HO00</t>
  </si>
  <si>
    <t>06HP00</t>
  </si>
  <si>
    <t>06HT00</t>
  </si>
  <si>
    <t>06HU00</t>
  </si>
  <si>
    <t>06HV00</t>
  </si>
  <si>
    <t>06HW00</t>
  </si>
  <si>
    <t>06HZ00</t>
  </si>
  <si>
    <t>06IA00</t>
  </si>
  <si>
    <t>06IE00</t>
  </si>
  <si>
    <t>06IH00</t>
  </si>
  <si>
    <t>06IK00</t>
  </si>
  <si>
    <t>06IL00</t>
  </si>
  <si>
    <t>06IN00</t>
  </si>
  <si>
    <t>06IP00</t>
  </si>
  <si>
    <t>06IR00</t>
  </si>
  <si>
    <t>06IS00</t>
  </si>
  <si>
    <t>06IT00</t>
  </si>
  <si>
    <t>06IU00</t>
  </si>
  <si>
    <t>06IW00</t>
  </si>
  <si>
    <t>06IX00</t>
  </si>
  <si>
    <t>06IY00</t>
  </si>
  <si>
    <t>06IZ00</t>
  </si>
  <si>
    <t>06JC00</t>
  </si>
  <si>
    <t>06JD00</t>
  </si>
  <si>
    <t>06JE00</t>
  </si>
  <si>
    <t>06JF00</t>
  </si>
  <si>
    <t>06JG00</t>
  </si>
  <si>
    <t>06JL00</t>
  </si>
  <si>
    <t>06JN00</t>
  </si>
  <si>
    <t>06JO00</t>
  </si>
  <si>
    <t>06JP00</t>
  </si>
  <si>
    <t>06JQ00</t>
  </si>
  <si>
    <t>06JS00</t>
  </si>
  <si>
    <t>06JT00</t>
  </si>
  <si>
    <t>06JV00</t>
  </si>
  <si>
    <t>06JW00</t>
  </si>
  <si>
    <t>06JY00</t>
  </si>
  <si>
    <t>06JZ00</t>
  </si>
  <si>
    <t>06KA00</t>
  </si>
  <si>
    <t>06KB00</t>
  </si>
  <si>
    <t>06KC00</t>
  </si>
  <si>
    <t>06KD00</t>
  </si>
  <si>
    <t>06KE00</t>
  </si>
  <si>
    <t>06KF00</t>
  </si>
  <si>
    <t>06KG00</t>
  </si>
  <si>
    <t>06KH00</t>
  </si>
  <si>
    <t>06KK00</t>
  </si>
  <si>
    <t>06KL00</t>
  </si>
  <si>
    <t>06KM00</t>
  </si>
  <si>
    <t>06KN00</t>
  </si>
  <si>
    <t>06KO00</t>
  </si>
  <si>
    <t>06KO02</t>
  </si>
  <si>
    <t>06KQ00</t>
  </si>
  <si>
    <t>06KS00</t>
  </si>
  <si>
    <t>06KT00</t>
  </si>
  <si>
    <t>06KU00</t>
  </si>
  <si>
    <t>06KV00</t>
  </si>
  <si>
    <t>06KW00</t>
  </si>
  <si>
    <t>06KY00</t>
  </si>
  <si>
    <t>06LA00</t>
  </si>
  <si>
    <t>06LB00</t>
  </si>
  <si>
    <t>06LC00</t>
  </si>
  <si>
    <t>06LD00</t>
  </si>
  <si>
    <t>06LF00</t>
  </si>
  <si>
    <t>06LG00</t>
  </si>
  <si>
    <t>06LH00</t>
  </si>
  <si>
    <t>06LI00</t>
  </si>
  <si>
    <t>06LJ00</t>
  </si>
  <si>
    <t>06LL00</t>
  </si>
  <si>
    <t>06LM00</t>
  </si>
  <si>
    <t>06LO00</t>
  </si>
  <si>
    <t>06LP00</t>
  </si>
  <si>
    <t>06LQ00</t>
  </si>
  <si>
    <t>06LR00</t>
  </si>
  <si>
    <t>06LT00</t>
  </si>
  <si>
    <t>06LU00</t>
  </si>
  <si>
    <t>06LV00</t>
  </si>
  <si>
    <t>06LW00</t>
  </si>
  <si>
    <t>06LX00</t>
  </si>
  <si>
    <t>06LY00</t>
  </si>
  <si>
    <t>06LZ00</t>
  </si>
  <si>
    <t>06MA00</t>
  </si>
  <si>
    <t>06MC00</t>
  </si>
  <si>
    <t>06MD00</t>
  </si>
  <si>
    <t>06ME00</t>
  </si>
  <si>
    <t>06MF00</t>
  </si>
  <si>
    <t>06MH00</t>
  </si>
  <si>
    <t>06MI00</t>
  </si>
  <si>
    <t>06MJ00</t>
  </si>
  <si>
    <t>06MM00</t>
  </si>
  <si>
    <t>06MQ00</t>
  </si>
  <si>
    <t>06MS00</t>
  </si>
  <si>
    <t>06MU00</t>
  </si>
  <si>
    <t>06MV00</t>
  </si>
  <si>
    <t>06MW00</t>
  </si>
  <si>
    <t>06MY00</t>
  </si>
  <si>
    <t>06NB00</t>
  </si>
  <si>
    <t>06NC00</t>
  </si>
  <si>
    <t>06NE00</t>
  </si>
  <si>
    <t>06NG00</t>
  </si>
  <si>
    <t>06NH00</t>
  </si>
  <si>
    <t>06NI00</t>
  </si>
  <si>
    <t>06NJ00</t>
  </si>
  <si>
    <t>06NL00</t>
  </si>
  <si>
    <t>06NM00</t>
  </si>
  <si>
    <t>06NN00</t>
  </si>
  <si>
    <t>06NO00</t>
  </si>
  <si>
    <t>06NR00</t>
  </si>
  <si>
    <t>06NS00</t>
  </si>
  <si>
    <t>06NU00</t>
  </si>
  <si>
    <t>06NX00</t>
  </si>
  <si>
    <t>06NY00</t>
  </si>
  <si>
    <t>06NZ00</t>
  </si>
  <si>
    <t>06OA00</t>
  </si>
  <si>
    <t>06OD00</t>
  </si>
  <si>
    <t>06OF00</t>
  </si>
  <si>
    <t>06OH00</t>
  </si>
  <si>
    <t>06OJ00</t>
  </si>
  <si>
    <t>06OK00</t>
  </si>
  <si>
    <t>06OM00</t>
  </si>
  <si>
    <t>06OP00</t>
  </si>
  <si>
    <t>06OQ00</t>
  </si>
  <si>
    <t>06OR00</t>
  </si>
  <si>
    <t>06OS00</t>
  </si>
  <si>
    <t>06OT00</t>
  </si>
  <si>
    <t>06OU00</t>
  </si>
  <si>
    <t>06OW00</t>
  </si>
  <si>
    <t>06OY00</t>
  </si>
  <si>
    <t>06OZ00</t>
  </si>
  <si>
    <t>06PB00</t>
  </si>
  <si>
    <t>06PC00</t>
  </si>
  <si>
    <t>06PD00</t>
  </si>
  <si>
    <t>06PE00</t>
  </si>
  <si>
    <t>06PF00</t>
  </si>
  <si>
    <t>06PG00</t>
  </si>
  <si>
    <t>06PH00</t>
  </si>
  <si>
    <t>06PI00</t>
  </si>
  <si>
    <t>06PL00</t>
  </si>
  <si>
    <t>06PM00</t>
  </si>
  <si>
    <t>06PN00</t>
  </si>
  <si>
    <t>06PO00</t>
  </si>
  <si>
    <t>06PP00</t>
  </si>
  <si>
    <t>06PQ00</t>
  </si>
  <si>
    <t>06PR00</t>
  </si>
  <si>
    <t>06PS00</t>
  </si>
  <si>
    <t>06PT00</t>
  </si>
  <si>
    <t>06PV00</t>
  </si>
  <si>
    <t>06PZ00</t>
  </si>
  <si>
    <t>06QB00</t>
  </si>
  <si>
    <t>06QC00</t>
  </si>
  <si>
    <t>06QE00</t>
  </si>
  <si>
    <t>06QF00</t>
  </si>
  <si>
    <t>06QH00</t>
  </si>
  <si>
    <t>06QI00</t>
  </si>
  <si>
    <t>06QJ00</t>
  </si>
  <si>
    <t>06QK00</t>
  </si>
  <si>
    <t>06QM00</t>
  </si>
  <si>
    <t>06QN00</t>
  </si>
  <si>
    <t>06QO00</t>
  </si>
  <si>
    <t>06QP00</t>
  </si>
  <si>
    <t>06QQ00</t>
  </si>
  <si>
    <t>06QR00</t>
  </si>
  <si>
    <t>06QS00</t>
  </si>
  <si>
    <t>06QT00</t>
  </si>
  <si>
    <t>06QV00</t>
  </si>
  <si>
    <t>06QY00</t>
  </si>
  <si>
    <t>06QZ00</t>
  </si>
  <si>
    <t>06RA00</t>
  </si>
  <si>
    <t>06RD00</t>
  </si>
  <si>
    <t>06RE00</t>
  </si>
  <si>
    <t>06RF00</t>
  </si>
  <si>
    <t>06RG00</t>
  </si>
  <si>
    <t>06RL00</t>
  </si>
  <si>
    <t>06RM00</t>
  </si>
  <si>
    <t>06RN00</t>
  </si>
  <si>
    <t>06RP00</t>
  </si>
  <si>
    <t>06RQ00</t>
  </si>
  <si>
    <t>06RR00</t>
  </si>
  <si>
    <t>06RS00</t>
  </si>
  <si>
    <t>06RT00</t>
  </si>
  <si>
    <t>06RU00</t>
  </si>
  <si>
    <t>06RW00</t>
  </si>
  <si>
    <t>06RX00</t>
  </si>
  <si>
    <t>06RY00</t>
  </si>
  <si>
    <t>06RZ00</t>
  </si>
  <si>
    <t>06SB00</t>
  </si>
  <si>
    <t>06SC00</t>
  </si>
  <si>
    <t>06SE00</t>
  </si>
  <si>
    <t>06SF00</t>
  </si>
  <si>
    <t>06SG00</t>
  </si>
  <si>
    <t>06SI00</t>
  </si>
  <si>
    <t>06SJ00</t>
  </si>
  <si>
    <t>06SK00</t>
  </si>
  <si>
    <t>06SL00</t>
  </si>
  <si>
    <t>06SM00</t>
  </si>
  <si>
    <t>06SN00</t>
  </si>
  <si>
    <t>06SO00</t>
  </si>
  <si>
    <t>06SQ00</t>
  </si>
  <si>
    <t>06ST00</t>
  </si>
  <si>
    <t>06SW00</t>
  </si>
  <si>
    <t>06SY00</t>
  </si>
  <si>
    <t>06SZ00</t>
  </si>
  <si>
    <t>06TA00</t>
  </si>
  <si>
    <t>06TC00</t>
  </si>
  <si>
    <t>06TD00</t>
  </si>
  <si>
    <t>06TF00</t>
  </si>
  <si>
    <t>06TH00</t>
  </si>
  <si>
    <t>06TK00</t>
  </si>
  <si>
    <t>06TL00</t>
  </si>
  <si>
    <t>06TM00</t>
  </si>
  <si>
    <t>06TN00</t>
  </si>
  <si>
    <t>06TP00</t>
  </si>
  <si>
    <t>06TR00</t>
  </si>
  <si>
    <t>06TT00</t>
  </si>
  <si>
    <t>06TU00</t>
  </si>
  <si>
    <t>06TX00</t>
  </si>
  <si>
    <t>06UB00</t>
  </si>
  <si>
    <t>06UC00</t>
  </si>
  <si>
    <t>06UD00</t>
  </si>
  <si>
    <t>06UE00</t>
  </si>
  <si>
    <t>06UF00</t>
  </si>
  <si>
    <t>06UG00</t>
  </si>
  <si>
    <t>06UI00</t>
  </si>
  <si>
    <t>06UK00</t>
  </si>
  <si>
    <t>06UL00</t>
  </si>
  <si>
    <t>06UN00</t>
  </si>
  <si>
    <t>06UQ00</t>
  </si>
  <si>
    <t>06UT00</t>
  </si>
  <si>
    <t>06UW00</t>
  </si>
  <si>
    <t>06UX00</t>
  </si>
  <si>
    <t>06UZ00</t>
  </si>
  <si>
    <t>06VA00</t>
  </si>
  <si>
    <t>06VC00</t>
  </si>
  <si>
    <t>06VD00</t>
  </si>
  <si>
    <t>06VF00</t>
  </si>
  <si>
    <t>06VJ00</t>
  </si>
  <si>
    <t>06VL00</t>
  </si>
  <si>
    <t>06VN00</t>
  </si>
  <si>
    <t>06VO00</t>
  </si>
  <si>
    <t>06VP00</t>
  </si>
  <si>
    <t>06VS00</t>
  </si>
  <si>
    <t>06VU00</t>
  </si>
  <si>
    <t>06VV00</t>
  </si>
  <si>
    <t>06VW00</t>
  </si>
  <si>
    <t>06VX00</t>
  </si>
  <si>
    <t>06VY00</t>
  </si>
  <si>
    <t>06WB00</t>
  </si>
  <si>
    <t>06WC00</t>
  </si>
  <si>
    <t>06WD00</t>
  </si>
  <si>
    <t>06WF00</t>
  </si>
  <si>
    <t>06WH00</t>
  </si>
  <si>
    <t>06WI00</t>
  </si>
  <si>
    <t>06WJ00</t>
  </si>
  <si>
    <t>06WL00</t>
  </si>
  <si>
    <t>06WM00</t>
  </si>
  <si>
    <t>06WN00</t>
  </si>
  <si>
    <t>06WO00</t>
  </si>
  <si>
    <t>06WS00</t>
  </si>
  <si>
    <t>06WT00</t>
  </si>
  <si>
    <t>06WU00</t>
  </si>
  <si>
    <t>06WV00</t>
  </si>
  <si>
    <t>06WW00</t>
  </si>
  <si>
    <t>06WX00</t>
  </si>
  <si>
    <t>06WZ00</t>
  </si>
  <si>
    <t>06XB00</t>
  </si>
  <si>
    <t>06XC00</t>
  </si>
  <si>
    <t>06XD00</t>
  </si>
  <si>
    <t>06XE00</t>
  </si>
  <si>
    <t>06XF00</t>
  </si>
  <si>
    <t>06XI00</t>
  </si>
  <si>
    <t>06XJ00</t>
  </si>
  <si>
    <t>06XM00</t>
  </si>
  <si>
    <t>06XO00</t>
  </si>
  <si>
    <t>06XP00</t>
  </si>
  <si>
    <t>06XQ00</t>
  </si>
  <si>
    <t>06XR00</t>
  </si>
  <si>
    <t>06XU00</t>
  </si>
  <si>
    <t>06XW00</t>
  </si>
  <si>
    <t>06XX00</t>
  </si>
  <si>
    <t>06YA00</t>
  </si>
  <si>
    <t>06YB00</t>
  </si>
  <si>
    <t>06YD00</t>
  </si>
  <si>
    <t>06YE00</t>
  </si>
  <si>
    <t>06YF00</t>
  </si>
  <si>
    <t>06YH00</t>
  </si>
  <si>
    <t>06YI00</t>
  </si>
  <si>
    <t>06YJ00</t>
  </si>
  <si>
    <t>06YK00</t>
  </si>
  <si>
    <t>06YL00</t>
  </si>
  <si>
    <t>06YM00</t>
  </si>
  <si>
    <t>06YN00</t>
  </si>
  <si>
    <t>06YO00</t>
  </si>
  <si>
    <t>06YP00</t>
  </si>
  <si>
    <t>06YQ00</t>
  </si>
  <si>
    <t>06YR00</t>
  </si>
  <si>
    <t>06YT00</t>
  </si>
  <si>
    <t>06YU00</t>
  </si>
  <si>
    <t>06YV00</t>
  </si>
  <si>
    <t>06YX00</t>
  </si>
  <si>
    <t>06YY00</t>
  </si>
  <si>
    <t>06YZ00</t>
  </si>
  <si>
    <t>06ZA00</t>
  </si>
  <si>
    <t>06ZB00</t>
  </si>
  <si>
    <t>06ZC00</t>
  </si>
  <si>
    <t>06ZF00</t>
  </si>
  <si>
    <t>06ZH00</t>
  </si>
  <si>
    <t>06ZK00</t>
  </si>
  <si>
    <t>06ZL00</t>
  </si>
  <si>
    <t>06ZN00</t>
  </si>
  <si>
    <t>06ZO00</t>
  </si>
  <si>
    <t>06ZR00</t>
  </si>
  <si>
    <t>06ZS00</t>
  </si>
  <si>
    <t>06ZT00</t>
  </si>
  <si>
    <t>06ZV00</t>
  </si>
  <si>
    <t>06ZX00</t>
  </si>
  <si>
    <t>06ZY00</t>
  </si>
  <si>
    <t>06ZZ00</t>
  </si>
  <si>
    <t>07AA00</t>
  </si>
  <si>
    <t>07AB00</t>
  </si>
  <si>
    <t>07AD00</t>
  </si>
  <si>
    <t>07AE00</t>
  </si>
  <si>
    <t>07AF00</t>
  </si>
  <si>
    <t>07AH00</t>
  </si>
  <si>
    <t>07AI00</t>
  </si>
  <si>
    <t>07AJ00</t>
  </si>
  <si>
    <t>07AK00</t>
  </si>
  <si>
    <t>07AL00</t>
  </si>
  <si>
    <t>07AM00</t>
  </si>
  <si>
    <t>07AO00</t>
  </si>
  <si>
    <t>07AP00</t>
  </si>
  <si>
    <t>07AR00</t>
  </si>
  <si>
    <t>07AU00</t>
  </si>
  <si>
    <t>07AV00</t>
  </si>
  <si>
    <t>07AZ00</t>
  </si>
  <si>
    <t>07BC00</t>
  </si>
  <si>
    <t>07BF00</t>
  </si>
  <si>
    <t>07BH00</t>
  </si>
  <si>
    <t>07BH01</t>
  </si>
  <si>
    <t>07BI00</t>
  </si>
  <si>
    <t>07BJ00</t>
  </si>
  <si>
    <t>07BK00</t>
  </si>
  <si>
    <t>07BL00</t>
  </si>
  <si>
    <t>07BN00</t>
  </si>
  <si>
    <t>07BO00</t>
  </si>
  <si>
    <t>07BP00</t>
  </si>
  <si>
    <t>07BR00</t>
  </si>
  <si>
    <t>07BS00</t>
  </si>
  <si>
    <t>07BT00</t>
  </si>
  <si>
    <t>07BU00</t>
  </si>
  <si>
    <t>07BV00</t>
  </si>
  <si>
    <t>07BW00</t>
  </si>
  <si>
    <t>07BX00</t>
  </si>
  <si>
    <t>07BZ00</t>
  </si>
  <si>
    <t>07CA00</t>
  </si>
  <si>
    <t>07CB00</t>
  </si>
  <si>
    <t>07CC00</t>
  </si>
  <si>
    <t>07CF00</t>
  </si>
  <si>
    <t>07CI00</t>
  </si>
  <si>
    <t>07CJ00</t>
  </si>
  <si>
    <t>07CK00</t>
  </si>
  <si>
    <t>07CL00</t>
  </si>
  <si>
    <t>07CM00</t>
  </si>
  <si>
    <t>07CN00</t>
  </si>
  <si>
    <t>07CO00</t>
  </si>
  <si>
    <t>07CP00</t>
  </si>
  <si>
    <t>07CQ00</t>
  </si>
  <si>
    <t>07CT00</t>
  </si>
  <si>
    <t>07CW00</t>
  </si>
  <si>
    <t>07CX00</t>
  </si>
  <si>
    <t>07CY00</t>
  </si>
  <si>
    <t>07DA00</t>
  </si>
  <si>
    <t>07DB00</t>
  </si>
  <si>
    <t>07DD00</t>
  </si>
  <si>
    <t>07DE00</t>
  </si>
  <si>
    <t>07DF00</t>
  </si>
  <si>
    <t>07DG00</t>
  </si>
  <si>
    <t>07DH00</t>
  </si>
  <si>
    <t>07DI00</t>
  </si>
  <si>
    <t>07DJ00</t>
  </si>
  <si>
    <t>07DK00</t>
  </si>
  <si>
    <t>07DL00</t>
  </si>
  <si>
    <t>07DM00</t>
  </si>
  <si>
    <t>07DN00</t>
  </si>
  <si>
    <t>07DP00</t>
  </si>
  <si>
    <t>07DQ00</t>
  </si>
  <si>
    <t>07DZ00</t>
  </si>
  <si>
    <t>07EC00</t>
  </si>
  <si>
    <t>07ED00</t>
  </si>
  <si>
    <t>07EE00</t>
  </si>
  <si>
    <t>07EF00</t>
  </si>
  <si>
    <t>07EG00</t>
  </si>
  <si>
    <t>07EI00</t>
  </si>
  <si>
    <t>07EJ00</t>
  </si>
  <si>
    <t>07EK00</t>
  </si>
  <si>
    <t>07EM00</t>
  </si>
  <si>
    <t>07EN00</t>
  </si>
  <si>
    <t>07EP00</t>
  </si>
  <si>
    <t>07EQ00</t>
  </si>
  <si>
    <t>07ER00</t>
  </si>
  <si>
    <t>07ET00</t>
  </si>
  <si>
    <t>07EX00</t>
  </si>
  <si>
    <t>07FA00</t>
  </si>
  <si>
    <t>07FD00</t>
  </si>
  <si>
    <t>07FE00</t>
  </si>
  <si>
    <t>07FI00</t>
  </si>
  <si>
    <t>07FJ00</t>
  </si>
  <si>
    <t>07FK00</t>
  </si>
  <si>
    <t>07FL00</t>
  </si>
  <si>
    <t>07FM00</t>
  </si>
  <si>
    <t>07FU00</t>
  </si>
  <si>
    <t>07FU01</t>
  </si>
  <si>
    <t>07FY00</t>
  </si>
  <si>
    <t>07FZ00</t>
  </si>
  <si>
    <t>07GB00</t>
  </si>
  <si>
    <t>07GC00</t>
  </si>
  <si>
    <t>07GD00</t>
  </si>
  <si>
    <t>07GE00</t>
  </si>
  <si>
    <t>07GT00</t>
  </si>
  <si>
    <t>07GU00</t>
  </si>
  <si>
    <t>07GX00</t>
  </si>
  <si>
    <t>07GY00</t>
  </si>
  <si>
    <t>07HL00</t>
  </si>
  <si>
    <t>07HN00</t>
  </si>
  <si>
    <t>07HO00</t>
  </si>
  <si>
    <t>07HP00</t>
  </si>
  <si>
    <t>07HQ00</t>
  </si>
  <si>
    <t>07HV00</t>
  </si>
  <si>
    <t>07HX00</t>
  </si>
  <si>
    <t>07IA00</t>
  </si>
  <si>
    <t>07IH00</t>
  </si>
  <si>
    <t>07IJ00</t>
  </si>
  <si>
    <t>07IK00</t>
  </si>
  <si>
    <t>07IL00</t>
  </si>
  <si>
    <t>07IM00</t>
  </si>
  <si>
    <t>07IP00</t>
  </si>
  <si>
    <t>07IV00</t>
  </si>
  <si>
    <t>07IX00</t>
  </si>
  <si>
    <t>07IY00</t>
  </si>
  <si>
    <t>07IZ00</t>
  </si>
  <si>
    <t>07JC00</t>
  </si>
  <si>
    <t>07JE00</t>
  </si>
  <si>
    <t>07JG00</t>
  </si>
  <si>
    <t>07JH00</t>
  </si>
  <si>
    <t>07JK00</t>
  </si>
  <si>
    <t>07JM00</t>
  </si>
  <si>
    <t>07JN00</t>
  </si>
  <si>
    <t>07JQ00</t>
  </si>
  <si>
    <t>07JR00</t>
  </si>
  <si>
    <t>07JU00</t>
  </si>
  <si>
    <t>07JV00</t>
  </si>
  <si>
    <t>07JX00</t>
  </si>
  <si>
    <t>07KA00</t>
  </si>
  <si>
    <t>07KB00</t>
  </si>
  <si>
    <t>07KC00</t>
  </si>
  <si>
    <t>07KD00</t>
  </si>
  <si>
    <t>07KE00</t>
  </si>
  <si>
    <t>07KF00</t>
  </si>
  <si>
    <t>07KG00</t>
  </si>
  <si>
    <t>07KH00</t>
  </si>
  <si>
    <t>07KI00</t>
  </si>
  <si>
    <t>07KJ00</t>
  </si>
  <si>
    <t>07KK00</t>
  </si>
  <si>
    <t>07KL00</t>
  </si>
  <si>
    <t>07KN00</t>
  </si>
  <si>
    <t>07KO00</t>
  </si>
  <si>
    <t>07KQ00</t>
  </si>
  <si>
    <t>07KQ01</t>
  </si>
  <si>
    <t>07KR00</t>
  </si>
  <si>
    <t>07KS00</t>
  </si>
  <si>
    <t>07KT00</t>
  </si>
  <si>
    <t>07KU00</t>
  </si>
  <si>
    <t>07KV00</t>
  </si>
  <si>
    <t>07KX00</t>
  </si>
  <si>
    <t>07KY00</t>
  </si>
  <si>
    <t>07KZ00</t>
  </si>
  <si>
    <t>07LA00</t>
  </si>
  <si>
    <t>07LB00</t>
  </si>
  <si>
    <t>07LC00</t>
  </si>
  <si>
    <t>07LD00</t>
  </si>
  <si>
    <t>07LF00</t>
  </si>
  <si>
    <t>07LH00</t>
  </si>
  <si>
    <t>07LI00</t>
  </si>
  <si>
    <t>07LK00</t>
  </si>
  <si>
    <t>07LM00</t>
  </si>
  <si>
    <t>07LN00</t>
  </si>
  <si>
    <t>07LO00</t>
  </si>
  <si>
    <t>07LP00</t>
  </si>
  <si>
    <t>07LR00</t>
  </si>
  <si>
    <t>07LS00</t>
  </si>
  <si>
    <t>07LT00</t>
  </si>
  <si>
    <t>07LU00</t>
  </si>
  <si>
    <t>07LV00</t>
  </si>
  <si>
    <t>07LW00</t>
  </si>
  <si>
    <t>07LX00</t>
  </si>
  <si>
    <t>07LY00</t>
  </si>
  <si>
    <t>07LZ00</t>
  </si>
  <si>
    <t>07MB00</t>
  </si>
  <si>
    <t>07MC00</t>
  </si>
  <si>
    <t>07MD00</t>
  </si>
  <si>
    <t>07ME00</t>
  </si>
  <si>
    <t>07MF00</t>
  </si>
  <si>
    <t>07MG00</t>
  </si>
  <si>
    <t>07MH00</t>
  </si>
  <si>
    <t>07MJ00</t>
  </si>
  <si>
    <t>07MK00</t>
  </si>
  <si>
    <t>07ML00</t>
  </si>
  <si>
    <t>07MN00</t>
  </si>
  <si>
    <t>07MQ00</t>
  </si>
  <si>
    <t>07MR00</t>
  </si>
  <si>
    <t>07MV00</t>
  </si>
  <si>
    <t>07MX00</t>
  </si>
  <si>
    <t>07MY00</t>
  </si>
  <si>
    <t>07NA00</t>
  </si>
  <si>
    <t>07NB00</t>
  </si>
  <si>
    <t>07ND00</t>
  </si>
  <si>
    <t>07NE00</t>
  </si>
  <si>
    <t>07NF00</t>
  </si>
  <si>
    <t>07NG00</t>
  </si>
  <si>
    <t>07NH00</t>
  </si>
  <si>
    <t>07NI00</t>
  </si>
  <si>
    <t>07NJ00</t>
  </si>
  <si>
    <t>07NK00</t>
  </si>
  <si>
    <t>07NM00</t>
  </si>
  <si>
    <t>07NN00</t>
  </si>
  <si>
    <t>07NP00</t>
  </si>
  <si>
    <t>07NQ00</t>
  </si>
  <si>
    <t>07NR00</t>
  </si>
  <si>
    <t>07NS00</t>
  </si>
  <si>
    <t>07NT00</t>
  </si>
  <si>
    <t>07NU00</t>
  </si>
  <si>
    <t>07NW00</t>
  </si>
  <si>
    <t>07NY00</t>
  </si>
  <si>
    <t>07NZ00</t>
  </si>
  <si>
    <t>07OA00</t>
  </si>
  <si>
    <t>07OB00</t>
  </si>
  <si>
    <t>07OC00</t>
  </si>
  <si>
    <t>07OD00</t>
  </si>
  <si>
    <t>07OE00</t>
  </si>
  <si>
    <t>07OH00</t>
  </si>
  <si>
    <t>07OJ00</t>
  </si>
  <si>
    <t>07OK00</t>
  </si>
  <si>
    <t>07OL00</t>
  </si>
  <si>
    <t>07OM00</t>
  </si>
  <si>
    <t>07OQ00</t>
  </si>
  <si>
    <t>07OT00</t>
  </si>
  <si>
    <t>07OV00</t>
  </si>
  <si>
    <t>07OW00</t>
  </si>
  <si>
    <t>07OX00</t>
  </si>
  <si>
    <t>07OY00</t>
  </si>
  <si>
    <t>07OZ00</t>
  </si>
  <si>
    <t>07PA00</t>
  </si>
  <si>
    <t>07PD00</t>
  </si>
  <si>
    <t>07PE00</t>
  </si>
  <si>
    <t>07PF00</t>
  </si>
  <si>
    <t>07PH00</t>
  </si>
  <si>
    <t>07PI00</t>
  </si>
  <si>
    <t>07PJ00</t>
  </si>
  <si>
    <t>07PM00</t>
  </si>
  <si>
    <t>07PP00</t>
  </si>
  <si>
    <t>07PR00</t>
  </si>
  <si>
    <t>07PV00</t>
  </si>
  <si>
    <t>07PW00</t>
  </si>
  <si>
    <t>07QB00</t>
  </si>
  <si>
    <t>07QF00</t>
  </si>
  <si>
    <t>07QK00</t>
  </si>
  <si>
    <t>07QM00</t>
  </si>
  <si>
    <t>07QO00</t>
  </si>
  <si>
    <t>07QP00</t>
  </si>
  <si>
    <t>07QQ00</t>
  </si>
  <si>
    <t>07QS00</t>
  </si>
  <si>
    <t>07QU00</t>
  </si>
  <si>
    <t>07QV00</t>
  </si>
  <si>
    <t>07QW00</t>
  </si>
  <si>
    <t>07QZ00</t>
  </si>
  <si>
    <t>07RC00</t>
  </si>
  <si>
    <t>07RE00</t>
  </si>
  <si>
    <t>07RF00</t>
  </si>
  <si>
    <t>07RG00</t>
  </si>
  <si>
    <t>07RH00</t>
  </si>
  <si>
    <t>07RI00</t>
  </si>
  <si>
    <t>07RJ00</t>
  </si>
  <si>
    <t>07RK00</t>
  </si>
  <si>
    <t>07RL00</t>
  </si>
  <si>
    <t>07RM00</t>
  </si>
  <si>
    <t>07RO00</t>
  </si>
  <si>
    <t>07RQ00</t>
  </si>
  <si>
    <t>07RS00</t>
  </si>
  <si>
    <t>07RV00</t>
  </si>
  <si>
    <t>07RY00</t>
  </si>
  <si>
    <t>07RZ00</t>
  </si>
  <si>
    <t>07SC00</t>
  </si>
  <si>
    <t>07SE00</t>
  </si>
  <si>
    <t>07SG00</t>
  </si>
  <si>
    <t>07SH00</t>
  </si>
  <si>
    <t>07SI00</t>
  </si>
  <si>
    <t>07SL00</t>
  </si>
  <si>
    <t>07SM00</t>
  </si>
  <si>
    <t>07SN00</t>
  </si>
  <si>
    <t>07SO00</t>
  </si>
  <si>
    <t>07SP00</t>
  </si>
  <si>
    <t>07SQ00</t>
  </si>
  <si>
    <t>07ST00</t>
  </si>
  <si>
    <t>07SY00</t>
  </si>
  <si>
    <t>07SZ00</t>
  </si>
  <si>
    <t>07TA00</t>
  </si>
  <si>
    <t>07TB00</t>
  </si>
  <si>
    <t>07TC00</t>
  </si>
  <si>
    <t>07TE00</t>
  </si>
  <si>
    <t>07TH00</t>
  </si>
  <si>
    <t>07TJ00</t>
  </si>
  <si>
    <t>07TJ02</t>
  </si>
  <si>
    <t>07TK00</t>
  </si>
  <si>
    <t>07TM00</t>
  </si>
  <si>
    <t>07TN00</t>
  </si>
  <si>
    <t>07TO00</t>
  </si>
  <si>
    <t>07TP00</t>
  </si>
  <si>
    <t>07TR00</t>
  </si>
  <si>
    <t>07TT00</t>
  </si>
  <si>
    <t>07TV00</t>
  </si>
  <si>
    <t>07TX00</t>
  </si>
  <si>
    <t>07TY00</t>
  </si>
  <si>
    <t>07TZ00</t>
  </si>
  <si>
    <t>07UA00</t>
  </si>
  <si>
    <t>07UC00</t>
  </si>
  <si>
    <t>07UD00</t>
  </si>
  <si>
    <t>07UF00</t>
  </si>
  <si>
    <t>07UG00</t>
  </si>
  <si>
    <t>07UH00</t>
  </si>
  <si>
    <t>07UK00</t>
  </si>
  <si>
    <t>07UN00</t>
  </si>
  <si>
    <t>07UO00</t>
  </si>
  <si>
    <t>07UQ00</t>
  </si>
  <si>
    <t>07UR00</t>
  </si>
  <si>
    <t>07US00</t>
  </si>
  <si>
    <t>07UU00</t>
  </si>
  <si>
    <t>07UV00</t>
  </si>
  <si>
    <t>07UX00</t>
  </si>
  <si>
    <t>07UY00</t>
  </si>
  <si>
    <t>07VA00</t>
  </si>
  <si>
    <t>07VC00</t>
  </si>
  <si>
    <t>07VD00</t>
  </si>
  <si>
    <t>07VE00</t>
  </si>
  <si>
    <t>07VH00</t>
  </si>
  <si>
    <t>07VI00</t>
  </si>
  <si>
    <t>07VK00</t>
  </si>
  <si>
    <t>07VM00</t>
  </si>
  <si>
    <t>07VO00</t>
  </si>
  <si>
    <t>07VP00</t>
  </si>
  <si>
    <t>07VS00</t>
  </si>
  <si>
    <t>07VT00</t>
  </si>
  <si>
    <t>07VU00</t>
  </si>
  <si>
    <t>07VV00</t>
  </si>
  <si>
    <t>07VW00</t>
  </si>
  <si>
    <t>07VX00</t>
  </si>
  <si>
    <t>07VZ00</t>
  </si>
  <si>
    <t>07WF00</t>
  </si>
  <si>
    <t>07WG00</t>
  </si>
  <si>
    <t>07WK00</t>
  </si>
  <si>
    <t>07WM00</t>
  </si>
  <si>
    <t>07WN00</t>
  </si>
  <si>
    <t>07WO00</t>
  </si>
  <si>
    <t>07WP00</t>
  </si>
  <si>
    <t>07WQ00</t>
  </si>
  <si>
    <t>07WT00</t>
  </si>
  <si>
    <t>07WV00</t>
  </si>
  <si>
    <t>07WX00</t>
  </si>
  <si>
    <t>07WY00</t>
  </si>
  <si>
    <t>07WZ00</t>
  </si>
  <si>
    <t>07XB00</t>
  </si>
  <si>
    <t>07XC00</t>
  </si>
  <si>
    <t>07XG00</t>
  </si>
  <si>
    <t>07XH00</t>
  </si>
  <si>
    <t>07XI00</t>
  </si>
  <si>
    <t>07XL00</t>
  </si>
  <si>
    <t>07XM00</t>
  </si>
  <si>
    <t>07XN00</t>
  </si>
  <si>
    <t>07XO00</t>
  </si>
  <si>
    <t>07XP00</t>
  </si>
  <si>
    <t>07XQ00</t>
  </si>
  <si>
    <t>07XS00</t>
  </si>
  <si>
    <t>07XV00</t>
  </si>
  <si>
    <t>07XX00</t>
  </si>
  <si>
    <t>07XY00</t>
  </si>
  <si>
    <t>07YA00</t>
  </si>
  <si>
    <t>07YC00</t>
  </si>
  <si>
    <t>07YD00</t>
  </si>
  <si>
    <t>07YE00</t>
  </si>
  <si>
    <t>07YK00</t>
  </si>
  <si>
    <t>07YM00</t>
  </si>
  <si>
    <t>07YN00</t>
  </si>
  <si>
    <t>07YO00</t>
  </si>
  <si>
    <t>07YP00</t>
  </si>
  <si>
    <t>07YQ00</t>
  </si>
  <si>
    <t>07YR00</t>
  </si>
  <si>
    <t>07YS00</t>
  </si>
  <si>
    <t>07YW00</t>
  </si>
  <si>
    <t>07YY00</t>
  </si>
  <si>
    <t>07YZ00</t>
  </si>
  <si>
    <t>07ZB00</t>
  </si>
  <si>
    <t>07ZC00</t>
  </si>
  <si>
    <t>07ZE00</t>
  </si>
  <si>
    <t>07ZG00</t>
  </si>
  <si>
    <t>07ZH00</t>
  </si>
  <si>
    <t>07ZJ00</t>
  </si>
  <si>
    <t>07ZL00</t>
  </si>
  <si>
    <t>07ZN00</t>
  </si>
  <si>
    <t>07ZO00</t>
  </si>
  <si>
    <t>07ZP00</t>
  </si>
  <si>
    <t>07ZQ00</t>
  </si>
  <si>
    <t>07ZS00</t>
  </si>
  <si>
    <t>07ZT00</t>
  </si>
  <si>
    <t>07ZU00</t>
  </si>
  <si>
    <t>07ZX00</t>
  </si>
  <si>
    <t>07ZY00</t>
  </si>
  <si>
    <t>07ZZ00</t>
  </si>
  <si>
    <t>08AB00</t>
  </si>
  <si>
    <t>08AD00</t>
  </si>
  <si>
    <t>08AE00</t>
  </si>
  <si>
    <t>08AF00</t>
  </si>
  <si>
    <t>08AG00</t>
  </si>
  <si>
    <t>08AI00</t>
  </si>
  <si>
    <t>08AK00</t>
  </si>
  <si>
    <t>08AL00</t>
  </si>
  <si>
    <t>08AM00</t>
  </si>
  <si>
    <t>08AO00</t>
  </si>
  <si>
    <t>08AP00</t>
  </si>
  <si>
    <t>08AS00</t>
  </si>
  <si>
    <t>08AU00</t>
  </si>
  <si>
    <t>08AV00</t>
  </si>
  <si>
    <t>08AW00</t>
  </si>
  <si>
    <t>08AX00</t>
  </si>
  <si>
    <t>08AY00</t>
  </si>
  <si>
    <t>08AZ00</t>
  </si>
  <si>
    <t>08BA00</t>
  </si>
  <si>
    <t>08BC00</t>
  </si>
  <si>
    <t>08BD00</t>
  </si>
  <si>
    <t>08BF00</t>
  </si>
  <si>
    <t>08BH00</t>
  </si>
  <si>
    <t>08BI00</t>
  </si>
  <si>
    <t>08BJ00</t>
  </si>
  <si>
    <t>08BK00</t>
  </si>
  <si>
    <t>08BL00</t>
  </si>
  <si>
    <t>08BM00</t>
  </si>
  <si>
    <t>08BO00</t>
  </si>
  <si>
    <t>08BP00</t>
  </si>
  <si>
    <t>08BQ00</t>
  </si>
  <si>
    <t>08BS00</t>
  </si>
  <si>
    <t>08BU00</t>
  </si>
  <si>
    <t>08BV00</t>
  </si>
  <si>
    <t>08BW00</t>
  </si>
  <si>
    <t>08BY00</t>
  </si>
  <si>
    <t>08BZ00</t>
  </si>
  <si>
    <t>08CA00</t>
  </si>
  <si>
    <t>08CB00</t>
  </si>
  <si>
    <t>08CC00</t>
  </si>
  <si>
    <t>08CD00</t>
  </si>
  <si>
    <t>08CE00</t>
  </si>
  <si>
    <t>08CF00</t>
  </si>
  <si>
    <t>08CI00</t>
  </si>
  <si>
    <t>08CJ00</t>
  </si>
  <si>
    <t>08CK00</t>
  </si>
  <si>
    <t>08CL00</t>
  </si>
  <si>
    <t>08CM00</t>
  </si>
  <si>
    <t>08CM01</t>
  </si>
  <si>
    <t>08CN00</t>
  </si>
  <si>
    <t>08CO00</t>
  </si>
  <si>
    <t>08CP00</t>
  </si>
  <si>
    <t>08CQ00</t>
  </si>
  <si>
    <t>08CT00</t>
  </si>
  <si>
    <t>08CW00</t>
  </si>
  <si>
    <t>08CX00</t>
  </si>
  <si>
    <t>08CY00</t>
  </si>
  <si>
    <t>08DC00</t>
  </si>
  <si>
    <t>08DD00</t>
  </si>
  <si>
    <t>08DE00</t>
  </si>
  <si>
    <t>08DF00</t>
  </si>
  <si>
    <t>08DF01</t>
  </si>
  <si>
    <t>08DH00</t>
  </si>
  <si>
    <t>08DI00</t>
  </si>
  <si>
    <t>08DJ00</t>
  </si>
  <si>
    <t>08DM00</t>
  </si>
  <si>
    <t>08DN00</t>
  </si>
  <si>
    <t>08DV00</t>
  </si>
  <si>
    <t>08DX00</t>
  </si>
  <si>
    <t>08DZ00</t>
  </si>
  <si>
    <t>08EA00</t>
  </si>
  <si>
    <t>08EC00</t>
  </si>
  <si>
    <t>08EE00</t>
  </si>
  <si>
    <t>08EM00</t>
  </si>
  <si>
    <t>08EN00</t>
  </si>
  <si>
    <t>08EO00</t>
  </si>
  <si>
    <t>08EP00</t>
  </si>
  <si>
    <t>08ER00</t>
  </si>
  <si>
    <t>08EU00</t>
  </si>
  <si>
    <t>08EV00</t>
  </si>
  <si>
    <t>08EW00</t>
  </si>
  <si>
    <t>08EY00</t>
  </si>
  <si>
    <t>08EZ00</t>
  </si>
  <si>
    <t>08FA00</t>
  </si>
  <si>
    <t>08FC00</t>
  </si>
  <si>
    <t>08FE00</t>
  </si>
  <si>
    <t>08FE01</t>
  </si>
  <si>
    <t>08FF00</t>
  </si>
  <si>
    <t>08FG00</t>
  </si>
  <si>
    <t>08FH00</t>
  </si>
  <si>
    <t>08FI00</t>
  </si>
  <si>
    <t>08FJ00</t>
  </si>
  <si>
    <t>08FQ00</t>
  </si>
  <si>
    <t>08FS00</t>
  </si>
  <si>
    <t>08FU00</t>
  </si>
  <si>
    <t>08FW00</t>
  </si>
  <si>
    <t>08FX00</t>
  </si>
  <si>
    <t>08GE00</t>
  </si>
  <si>
    <t>08GF00</t>
  </si>
  <si>
    <t>08GH00</t>
  </si>
  <si>
    <t>08GK00</t>
  </si>
  <si>
    <t>08GN00</t>
  </si>
  <si>
    <t>08GQ00</t>
  </si>
  <si>
    <t>08GW00</t>
  </si>
  <si>
    <t>08GX00</t>
  </si>
  <si>
    <t>08GY00</t>
  </si>
  <si>
    <t>08GZ00</t>
  </si>
  <si>
    <t>08HA00</t>
  </si>
  <si>
    <t>08HD00</t>
  </si>
  <si>
    <t>08HK00</t>
  </si>
  <si>
    <t>08HM00</t>
  </si>
  <si>
    <t>08HN00</t>
  </si>
  <si>
    <t>08HP00</t>
  </si>
  <si>
    <t>08HQ00</t>
  </si>
  <si>
    <t>08IB00</t>
  </si>
  <si>
    <t>08IC00</t>
  </si>
  <si>
    <t>08IE00</t>
  </si>
  <si>
    <t>08IF00</t>
  </si>
  <si>
    <t>08IH00</t>
  </si>
  <si>
    <t>08IN00</t>
  </si>
  <si>
    <t>08IR00</t>
  </si>
  <si>
    <t>08IS00</t>
  </si>
  <si>
    <t>08IT00</t>
  </si>
  <si>
    <t>08IV00</t>
  </si>
  <si>
    <t>08IW00</t>
  </si>
  <si>
    <t>08JC00</t>
  </si>
  <si>
    <t>08JE00</t>
  </si>
  <si>
    <t>08JF00</t>
  </si>
  <si>
    <t>08JH00</t>
  </si>
  <si>
    <t>08JJ00</t>
  </si>
  <si>
    <t>08JL00</t>
  </si>
  <si>
    <t>08JM00</t>
  </si>
  <si>
    <t>08JO00</t>
  </si>
  <si>
    <t>08JP00</t>
  </si>
  <si>
    <t>08JS00</t>
  </si>
  <si>
    <t>08JT00</t>
  </si>
  <si>
    <t>08JU00</t>
  </si>
  <si>
    <t>08JV00</t>
  </si>
  <si>
    <t>08JW00</t>
  </si>
  <si>
    <t>08JY00</t>
  </si>
  <si>
    <t>08JZ00</t>
  </si>
  <si>
    <t>08KA00</t>
  </si>
  <si>
    <t>08KC00</t>
  </si>
  <si>
    <t>08KD00</t>
  </si>
  <si>
    <t>08KE00</t>
  </si>
  <si>
    <t>08KF00</t>
  </si>
  <si>
    <t>08KH00</t>
  </si>
  <si>
    <t>08KI00</t>
  </si>
  <si>
    <t>08KJ00</t>
  </si>
  <si>
    <t>08KK00</t>
  </si>
  <si>
    <t>08KN00</t>
  </si>
  <si>
    <t>08KO00</t>
  </si>
  <si>
    <t>08KP00</t>
  </si>
  <si>
    <t>08KQ00</t>
  </si>
  <si>
    <t>08KR00</t>
  </si>
  <si>
    <t>08KT00</t>
  </si>
  <si>
    <t>08KU00</t>
  </si>
  <si>
    <t>08KV00</t>
  </si>
  <si>
    <t>08KX00</t>
  </si>
  <si>
    <t>08LA00</t>
  </si>
  <si>
    <t>08LC00</t>
  </si>
  <si>
    <t>08LE00</t>
  </si>
  <si>
    <t>08LH00</t>
  </si>
  <si>
    <t>08LJ00</t>
  </si>
  <si>
    <t>08LL00</t>
  </si>
  <si>
    <t>08LM00</t>
  </si>
  <si>
    <t>08LQ00</t>
  </si>
  <si>
    <t>08LR00</t>
  </si>
  <si>
    <t>08LS00</t>
  </si>
  <si>
    <t>08LV00</t>
  </si>
  <si>
    <t>08LY00</t>
  </si>
  <si>
    <t>08LZ00</t>
  </si>
  <si>
    <t>08MB00</t>
  </si>
  <si>
    <t>08MD00</t>
  </si>
  <si>
    <t>08ME00</t>
  </si>
  <si>
    <t>08MF00</t>
  </si>
  <si>
    <t>08MJ00</t>
  </si>
  <si>
    <t>08MK00</t>
  </si>
  <si>
    <t>08MN00</t>
  </si>
  <si>
    <t>08MO00</t>
  </si>
  <si>
    <t>08MQ00</t>
  </si>
  <si>
    <t>08MR00</t>
  </si>
  <si>
    <t>08MS00</t>
  </si>
  <si>
    <t>08MU00</t>
  </si>
  <si>
    <t>08MV00</t>
  </si>
  <si>
    <t>08MW00</t>
  </si>
  <si>
    <t>08MX00</t>
  </si>
  <si>
    <t>08MY00</t>
  </si>
  <si>
    <t>08NA00</t>
  </si>
  <si>
    <t>08NB00</t>
  </si>
  <si>
    <t>08NC00</t>
  </si>
  <si>
    <t>08ND00</t>
  </si>
  <si>
    <t>08NF00</t>
  </si>
  <si>
    <t>08NH00</t>
  </si>
  <si>
    <t>08NI00</t>
  </si>
  <si>
    <t>08NJ00</t>
  </si>
  <si>
    <t>08NL00</t>
  </si>
  <si>
    <t>08NM00</t>
  </si>
  <si>
    <t>08NN00</t>
  </si>
  <si>
    <t>08NO00</t>
  </si>
  <si>
    <t>08NP00</t>
  </si>
  <si>
    <t>08NT00</t>
  </si>
  <si>
    <t>08NU00</t>
  </si>
  <si>
    <t>08NV00</t>
  </si>
  <si>
    <t>08NW00</t>
  </si>
  <si>
    <t>08NX00</t>
  </si>
  <si>
    <t>08NZ00</t>
  </si>
  <si>
    <t>08OD00</t>
  </si>
  <si>
    <t>08OF00</t>
  </si>
  <si>
    <t>08OM00</t>
  </si>
  <si>
    <t>08ON00</t>
  </si>
  <si>
    <t>08OQ00</t>
  </si>
  <si>
    <t>08OS00</t>
  </si>
  <si>
    <t>08OU00</t>
  </si>
  <si>
    <t>08OW00</t>
  </si>
  <si>
    <t>08OX00</t>
  </si>
  <si>
    <t>08OY00</t>
  </si>
  <si>
    <t>08OZ00</t>
  </si>
  <si>
    <t>08PB00</t>
  </si>
  <si>
    <t>08PE00</t>
  </si>
  <si>
    <t>08PF00</t>
  </si>
  <si>
    <t>08PH00</t>
  </si>
  <si>
    <t>08PI00</t>
  </si>
  <si>
    <t>08PJ00</t>
  </si>
  <si>
    <t>08PK00</t>
  </si>
  <si>
    <t>08PM00</t>
  </si>
  <si>
    <t>08PO00</t>
  </si>
  <si>
    <t>08PP00</t>
  </si>
  <si>
    <t>08PR00</t>
  </si>
  <si>
    <t>08PV00</t>
  </si>
  <si>
    <t>08PW00</t>
  </si>
  <si>
    <t>08PY00</t>
  </si>
  <si>
    <t>08QB00</t>
  </si>
  <si>
    <t>08QG00</t>
  </si>
  <si>
    <t>08QH00</t>
  </si>
  <si>
    <t>08QM00</t>
  </si>
  <si>
    <t>08QN00</t>
  </si>
  <si>
    <t>08QO00</t>
  </si>
  <si>
    <t>08QP00</t>
  </si>
  <si>
    <t>08QS00</t>
  </si>
  <si>
    <t>08QU00</t>
  </si>
  <si>
    <t>08QW00</t>
  </si>
  <si>
    <t>08QX00</t>
  </si>
  <si>
    <t>08QY00</t>
  </si>
  <si>
    <t>08RA00</t>
  </si>
  <si>
    <t>08RC00</t>
  </si>
  <si>
    <t>08RD00</t>
  </si>
  <si>
    <t>08RK00</t>
  </si>
  <si>
    <t>08RL00</t>
  </si>
  <si>
    <t>08RM00</t>
  </si>
  <si>
    <t>08RN00</t>
  </si>
  <si>
    <t>08RO00</t>
  </si>
  <si>
    <t>08RP00</t>
  </si>
  <si>
    <t>08RQ00</t>
  </si>
  <si>
    <t>08RR00</t>
  </si>
  <si>
    <t>08RU00</t>
  </si>
  <si>
    <t>08SE00</t>
  </si>
  <si>
    <t>08SL00</t>
  </si>
  <si>
    <t>08SP00</t>
  </si>
  <si>
    <t>08SQ00</t>
  </si>
  <si>
    <t>08SV00</t>
  </si>
  <si>
    <t>08SW00</t>
  </si>
  <si>
    <t>08SX00</t>
  </si>
  <si>
    <t>08SY00</t>
  </si>
  <si>
    <t>08SY01</t>
  </si>
  <si>
    <t>08TE00</t>
  </si>
  <si>
    <t>08TI00</t>
  </si>
  <si>
    <t>08TJ00</t>
  </si>
  <si>
    <t>08TK00</t>
  </si>
  <si>
    <t>08TL00</t>
  </si>
  <si>
    <t>08TM00</t>
  </si>
  <si>
    <t>08TN00</t>
  </si>
  <si>
    <t>08TO00</t>
  </si>
  <si>
    <t>08TV00</t>
  </si>
  <si>
    <t>08UA00</t>
  </si>
  <si>
    <t>08UC00</t>
  </si>
  <si>
    <t>08UD00</t>
  </si>
  <si>
    <t>08UJ00</t>
  </si>
  <si>
    <t>08UN00</t>
  </si>
  <si>
    <t>08UO00</t>
  </si>
  <si>
    <t>08UP00</t>
  </si>
  <si>
    <t>08US00</t>
  </si>
  <si>
    <t>08UT00</t>
  </si>
  <si>
    <t>08UU00</t>
  </si>
  <si>
    <t>08UW00</t>
  </si>
  <si>
    <t>08UX00</t>
  </si>
  <si>
    <t>08UY00</t>
  </si>
  <si>
    <t>08VA00</t>
  </si>
  <si>
    <t>08VB00</t>
  </si>
  <si>
    <t>08VC00</t>
  </si>
  <si>
    <t>08VE00</t>
  </si>
  <si>
    <t>08VG00</t>
  </si>
  <si>
    <t>08VH00</t>
  </si>
  <si>
    <t>08VI00</t>
  </si>
  <si>
    <t>08VK00</t>
  </si>
  <si>
    <t>08VL00</t>
  </si>
  <si>
    <t>08VM00</t>
  </si>
  <si>
    <t>08VN00</t>
  </si>
  <si>
    <t>08VO00</t>
  </si>
  <si>
    <t>08VP00</t>
  </si>
  <si>
    <t>08VQ00</t>
  </si>
  <si>
    <t>08VR00</t>
  </si>
  <si>
    <t>08VS00</t>
  </si>
  <si>
    <t>08VT00</t>
  </si>
  <si>
    <t>08VV00</t>
  </si>
  <si>
    <t>08VW00</t>
  </si>
  <si>
    <t>08VY00</t>
  </si>
  <si>
    <t>08VZ00</t>
  </si>
  <si>
    <t>08WB00</t>
  </si>
  <si>
    <t>08WC00</t>
  </si>
  <si>
    <t>08WD00</t>
  </si>
  <si>
    <t>08WF00</t>
  </si>
  <si>
    <t>08WG00</t>
  </si>
  <si>
    <t>08WG01</t>
  </si>
  <si>
    <t>08WH00</t>
  </si>
  <si>
    <t>08WK00</t>
  </si>
  <si>
    <t>08WK01</t>
  </si>
  <si>
    <t>08WM00</t>
  </si>
  <si>
    <t>08WO00</t>
  </si>
  <si>
    <t>08WQ00</t>
  </si>
  <si>
    <t>08WR00</t>
  </si>
  <si>
    <t>08WS00</t>
  </si>
  <si>
    <t>08WT00</t>
  </si>
  <si>
    <t>08WU00</t>
  </si>
  <si>
    <t>08WV00</t>
  </si>
  <si>
    <t>08WW00</t>
  </si>
  <si>
    <t>08WY00</t>
  </si>
  <si>
    <t>08WZ00</t>
  </si>
  <si>
    <t>08XB00</t>
  </si>
  <si>
    <t>08XC00</t>
  </si>
  <si>
    <t>08XD00</t>
  </si>
  <si>
    <t>08XF00</t>
  </si>
  <si>
    <t>08XG00</t>
  </si>
  <si>
    <t>08XH00</t>
  </si>
  <si>
    <t>08XI00</t>
  </si>
  <si>
    <t>08XJ00</t>
  </si>
  <si>
    <t>08XL00</t>
  </si>
  <si>
    <t>08XM00</t>
  </si>
  <si>
    <t>08XR00</t>
  </si>
  <si>
    <t>08XS00</t>
  </si>
  <si>
    <t>08XT00</t>
  </si>
  <si>
    <t>08XV00</t>
  </si>
  <si>
    <t>08YA00</t>
  </si>
  <si>
    <t>08YB00</t>
  </si>
  <si>
    <t>08YE00</t>
  </si>
  <si>
    <t>08YI00</t>
  </si>
  <si>
    <t>08YK00</t>
  </si>
  <si>
    <t>08YM00</t>
  </si>
  <si>
    <t>08YN00</t>
  </si>
  <si>
    <t>08YO00</t>
  </si>
  <si>
    <t>08YP00</t>
  </si>
  <si>
    <t>08YR00</t>
  </si>
  <si>
    <t>08YS00</t>
  </si>
  <si>
    <t>08YT00</t>
  </si>
  <si>
    <t>08YU00</t>
  </si>
  <si>
    <t>08YV00</t>
  </si>
  <si>
    <t>08YZ00</t>
  </si>
  <si>
    <t>08ZB00</t>
  </si>
  <si>
    <t>08ZC00</t>
  </si>
  <si>
    <t>08ZD00</t>
  </si>
  <si>
    <t>08ZE00</t>
  </si>
  <si>
    <t>08ZG00</t>
  </si>
  <si>
    <t>08ZI00</t>
  </si>
  <si>
    <t>08ZK00</t>
  </si>
  <si>
    <t>08ZL00</t>
  </si>
  <si>
    <t>08ZN00</t>
  </si>
  <si>
    <t>08ZO00</t>
  </si>
  <si>
    <t>08ZR00</t>
  </si>
  <si>
    <t>08ZS00</t>
  </si>
  <si>
    <t>08ZT00</t>
  </si>
  <si>
    <t>08ZU00</t>
  </si>
  <si>
    <t>08ZV00</t>
  </si>
  <si>
    <t>08ZW00</t>
  </si>
  <si>
    <t>08ZX00</t>
  </si>
  <si>
    <t>09AA00</t>
  </si>
  <si>
    <t>09AB00</t>
  </si>
  <si>
    <t>09AC00</t>
  </si>
  <si>
    <t>09AE00</t>
  </si>
  <si>
    <t>09AF00</t>
  </si>
  <si>
    <t>09AG00</t>
  </si>
  <si>
    <t>09AH00</t>
  </si>
  <si>
    <t>09AI00</t>
  </si>
  <si>
    <t>09AJ00</t>
  </si>
  <si>
    <t>09AK00</t>
  </si>
  <si>
    <t>09AM00</t>
  </si>
  <si>
    <t>09AO00</t>
  </si>
  <si>
    <t>09AP00</t>
  </si>
  <si>
    <t>09AR00</t>
  </si>
  <si>
    <t>09AS00</t>
  </si>
  <si>
    <t>09AT00</t>
  </si>
  <si>
    <t>09AU00</t>
  </si>
  <si>
    <t>09AV00</t>
  </si>
  <si>
    <t>09AW00</t>
  </si>
  <si>
    <t>09AY00</t>
  </si>
  <si>
    <t>09AZ00</t>
  </si>
  <si>
    <t>09BA00</t>
  </si>
  <si>
    <t>09BB00</t>
  </si>
  <si>
    <t>09BC00</t>
  </si>
  <si>
    <t>09BD00</t>
  </si>
  <si>
    <t>09BE00</t>
  </si>
  <si>
    <t>09BH00</t>
  </si>
  <si>
    <t>09BJ00</t>
  </si>
  <si>
    <t>09BK00</t>
  </si>
  <si>
    <t>09BL00</t>
  </si>
  <si>
    <t>09BO00</t>
  </si>
  <si>
    <t>09BP00</t>
  </si>
  <si>
    <t>09BQ00</t>
  </si>
  <si>
    <t>09BR00</t>
  </si>
  <si>
    <t>09BS00</t>
  </si>
  <si>
    <t>09BT00</t>
  </si>
  <si>
    <t>09BV00</t>
  </si>
  <si>
    <t>09BX00</t>
  </si>
  <si>
    <t>09BY00</t>
  </si>
  <si>
    <t>09CA00</t>
  </si>
  <si>
    <t>09CB00</t>
  </si>
  <si>
    <t>09CD00</t>
  </si>
  <si>
    <t>09CE00</t>
  </si>
  <si>
    <t>09CH00</t>
  </si>
  <si>
    <t>09CJ00</t>
  </si>
  <si>
    <t>09CL00</t>
  </si>
  <si>
    <t>09CO00</t>
  </si>
  <si>
    <t>09CP00</t>
  </si>
  <si>
    <t>09CR00</t>
  </si>
  <si>
    <t>09CS00</t>
  </si>
  <si>
    <t>09CT00</t>
  </si>
  <si>
    <t>09CU00</t>
  </si>
  <si>
    <t>09CV00</t>
  </si>
  <si>
    <t>09CW00</t>
  </si>
  <si>
    <t>09CY00</t>
  </si>
  <si>
    <t>09CZ00</t>
  </si>
  <si>
    <t>09DB00</t>
  </si>
  <si>
    <t>09DC00</t>
  </si>
  <si>
    <t>09DD00</t>
  </si>
  <si>
    <t>09DE00</t>
  </si>
  <si>
    <t>09DF00</t>
  </si>
  <si>
    <t>09DH00</t>
  </si>
  <si>
    <t>09DI00</t>
  </si>
  <si>
    <t>09DL00</t>
  </si>
  <si>
    <t>09DN00</t>
  </si>
  <si>
    <t>09DO00</t>
  </si>
  <si>
    <t>09DP00</t>
  </si>
  <si>
    <t>09DQ00</t>
  </si>
  <si>
    <t>09DS00</t>
  </si>
  <si>
    <t>09DT00</t>
  </si>
  <si>
    <t>09DV00</t>
  </si>
  <si>
    <t>09DW00</t>
  </si>
  <si>
    <t>09ED00</t>
  </si>
  <si>
    <t>09EE00</t>
  </si>
  <si>
    <t>09EG00</t>
  </si>
  <si>
    <t>09EI00</t>
  </si>
  <si>
    <t>09ES00</t>
  </si>
  <si>
    <t>09ET00</t>
  </si>
  <si>
    <t>09EU00</t>
  </si>
  <si>
    <t>09EV00</t>
  </si>
  <si>
    <t>09EZ00</t>
  </si>
  <si>
    <t>09FB00</t>
  </si>
  <si>
    <t>09FC00</t>
  </si>
  <si>
    <t>09FD00</t>
  </si>
  <si>
    <t>09FE00</t>
  </si>
  <si>
    <t>09FF00</t>
  </si>
  <si>
    <t>09FH00</t>
  </si>
  <si>
    <t>09FM00</t>
  </si>
  <si>
    <t>09FN00</t>
  </si>
  <si>
    <t>09FN01</t>
  </si>
  <si>
    <t>09FO00</t>
  </si>
  <si>
    <t>09FV00</t>
  </si>
  <si>
    <t>09FW00</t>
  </si>
  <si>
    <t>09FX00</t>
  </si>
  <si>
    <t>09FY00</t>
  </si>
  <si>
    <t>09GA00</t>
  </si>
  <si>
    <t>09GB00</t>
  </si>
  <si>
    <t>09GJ00</t>
  </si>
  <si>
    <t>09GK00</t>
  </si>
  <si>
    <t>09GM00</t>
  </si>
  <si>
    <t>09GN00</t>
  </si>
  <si>
    <t>09GQ00</t>
  </si>
  <si>
    <t>09GT00</t>
  </si>
  <si>
    <t>09HB00</t>
  </si>
  <si>
    <t>09HC00</t>
  </si>
  <si>
    <t>09HC01</t>
  </si>
  <si>
    <t>09HF00</t>
  </si>
  <si>
    <t>09HG00</t>
  </si>
  <si>
    <t>09HH00</t>
  </si>
  <si>
    <t>09HI00</t>
  </si>
  <si>
    <t>09HP00</t>
  </si>
  <si>
    <t>09HT00</t>
  </si>
  <si>
    <t>09HW00</t>
  </si>
  <si>
    <t>09HX00</t>
  </si>
  <si>
    <t>09HY00</t>
  </si>
  <si>
    <t>09IE00</t>
  </si>
  <si>
    <t>09IF00</t>
  </si>
  <si>
    <t>09IH00</t>
  </si>
  <si>
    <t>09IJ00</t>
  </si>
  <si>
    <t>09IP00</t>
  </si>
  <si>
    <t>09IQ00</t>
  </si>
  <si>
    <t>09IR00</t>
  </si>
  <si>
    <t>09IS00</t>
  </si>
  <si>
    <t>09IT00</t>
  </si>
  <si>
    <t>09IV00</t>
  </si>
  <si>
    <t>09IW00</t>
  </si>
  <si>
    <t>09JB00</t>
  </si>
  <si>
    <t>09JE00</t>
  </si>
  <si>
    <t>09JG00</t>
  </si>
  <si>
    <t>09JH00</t>
  </si>
  <si>
    <t>09JI00</t>
  </si>
  <si>
    <t>09JJ00</t>
  </si>
  <si>
    <t>09JK00</t>
  </si>
  <si>
    <t>09JL00</t>
  </si>
  <si>
    <t>09JN00</t>
  </si>
  <si>
    <t>09JP00</t>
  </si>
  <si>
    <t>09JQ00</t>
  </si>
  <si>
    <t>09JT00</t>
  </si>
  <si>
    <t>09JU00</t>
  </si>
  <si>
    <t>09JV00</t>
  </si>
  <si>
    <t>09JX00</t>
  </si>
  <si>
    <t>09JY00</t>
  </si>
  <si>
    <t>09JZ00</t>
  </si>
  <si>
    <t>09KA00</t>
  </si>
  <si>
    <t>09KD00</t>
  </si>
  <si>
    <t>09KF00</t>
  </si>
  <si>
    <t>09KG00</t>
  </si>
  <si>
    <t>09KH00</t>
  </si>
  <si>
    <t>09KK00</t>
  </si>
  <si>
    <t>09KL00</t>
  </si>
  <si>
    <t>09KN00</t>
  </si>
  <si>
    <t>09KO00</t>
  </si>
  <si>
    <t>09KQ00</t>
  </si>
  <si>
    <t>09KS00</t>
  </si>
  <si>
    <t>09KU00</t>
  </si>
  <si>
    <t>09KV00</t>
  </si>
  <si>
    <t>09KW00</t>
  </si>
  <si>
    <t>09KZ00</t>
  </si>
  <si>
    <t>09LC00</t>
  </si>
  <si>
    <t>09LD00</t>
  </si>
  <si>
    <t>09LF00</t>
  </si>
  <si>
    <t>09LJ00</t>
  </si>
  <si>
    <t>09LK00</t>
  </si>
  <si>
    <t>09LL00</t>
  </si>
  <si>
    <t>09LM00</t>
  </si>
  <si>
    <t>09LN00</t>
  </si>
  <si>
    <t>09LO00</t>
  </si>
  <si>
    <t>09LP00</t>
  </si>
  <si>
    <t>09LQ00</t>
  </si>
  <si>
    <t>09LR00</t>
  </si>
  <si>
    <t>09LS00</t>
  </si>
  <si>
    <t>09LT00</t>
  </si>
  <si>
    <t>09LU00</t>
  </si>
  <si>
    <t>09LW00</t>
  </si>
  <si>
    <t>09LY00</t>
  </si>
  <si>
    <t>09LZ00</t>
  </si>
  <si>
    <t>09MF00</t>
  </si>
  <si>
    <t>09MG00</t>
  </si>
  <si>
    <t>09MH00</t>
  </si>
  <si>
    <t>09MJ00</t>
  </si>
  <si>
    <t>09MK00</t>
  </si>
  <si>
    <t>09ML00</t>
  </si>
  <si>
    <t>09MN00</t>
  </si>
  <si>
    <t>09MO00</t>
  </si>
  <si>
    <t>09MP00</t>
  </si>
  <si>
    <t>09MQ00</t>
  </si>
  <si>
    <t>09MS00</t>
  </si>
  <si>
    <t>09MT00</t>
  </si>
  <si>
    <t>09MU00</t>
  </si>
  <si>
    <t>09MX00</t>
  </si>
  <si>
    <t>09MY00</t>
  </si>
  <si>
    <t>09MZ00</t>
  </si>
  <si>
    <t>09NC00</t>
  </si>
  <si>
    <t>09ND00</t>
  </si>
  <si>
    <t>09NG00</t>
  </si>
  <si>
    <t>09NH00</t>
  </si>
  <si>
    <t>09NJ00</t>
  </si>
  <si>
    <t>09NN00</t>
  </si>
  <si>
    <t>09NN01</t>
  </si>
  <si>
    <t>09NO00</t>
  </si>
  <si>
    <t>09NT00</t>
  </si>
  <si>
    <t>09NW00</t>
  </si>
  <si>
    <t>09NZ00</t>
  </si>
  <si>
    <t>09OA00</t>
  </si>
  <si>
    <t>09OB00</t>
  </si>
  <si>
    <t>09OD00</t>
  </si>
  <si>
    <t>09OF00</t>
  </si>
  <si>
    <t>09OV00</t>
  </si>
  <si>
    <t>09PB00</t>
  </si>
  <si>
    <t>09PD00</t>
  </si>
  <si>
    <t>09PE00</t>
  </si>
  <si>
    <t>09PF00</t>
  </si>
  <si>
    <t>09PH00</t>
  </si>
  <si>
    <t>09PI00</t>
  </si>
  <si>
    <t>09PJ00</t>
  </si>
  <si>
    <t>09PM00</t>
  </si>
  <si>
    <t>09PV00</t>
  </si>
  <si>
    <t>09PX00</t>
  </si>
  <si>
    <t>09PZ00</t>
  </si>
  <si>
    <t>09PZ01</t>
  </si>
  <si>
    <t>09QA00</t>
  </si>
  <si>
    <t>09QC00</t>
  </si>
  <si>
    <t>09QG00</t>
  </si>
  <si>
    <t>09QJ00</t>
  </si>
  <si>
    <t>09QP00</t>
  </si>
  <si>
    <t>09QQ00</t>
  </si>
  <si>
    <t>09QR00</t>
  </si>
  <si>
    <t>09QV00</t>
  </si>
  <si>
    <t>09QY00</t>
  </si>
  <si>
    <t>09QZ00</t>
  </si>
  <si>
    <t>09RA00</t>
  </si>
  <si>
    <t>09RG00</t>
  </si>
  <si>
    <t>09RO00</t>
  </si>
  <si>
    <t>09RP00</t>
  </si>
  <si>
    <t>09RQ00</t>
  </si>
  <si>
    <t>09RR00</t>
  </si>
  <si>
    <t>09RS00</t>
  </si>
  <si>
    <t>09RU00</t>
  </si>
  <si>
    <t>09SF00</t>
  </si>
  <si>
    <t>09SG00</t>
  </si>
  <si>
    <t>09SQ00</t>
  </si>
  <si>
    <t>09ST00</t>
  </si>
  <si>
    <t>09SW00</t>
  </si>
  <si>
    <t>09SX00</t>
  </si>
  <si>
    <t>09SY00</t>
  </si>
  <si>
    <t>09TB00</t>
  </si>
  <si>
    <t>09TC00</t>
  </si>
  <si>
    <t>09TE00</t>
  </si>
  <si>
    <t>09TG00</t>
  </si>
  <si>
    <t>09TH00</t>
  </si>
  <si>
    <t>09TI00</t>
  </si>
  <si>
    <t>09TJ00</t>
  </si>
  <si>
    <t>09TM00</t>
  </si>
  <si>
    <t>09TP00</t>
  </si>
  <si>
    <t>09TV00</t>
  </si>
  <si>
    <t>09TW00</t>
  </si>
  <si>
    <t>09TX00</t>
  </si>
  <si>
    <t>09TY00</t>
  </si>
  <si>
    <t>09TZ00</t>
  </si>
  <si>
    <t>09UA00</t>
  </si>
  <si>
    <t>09UD00</t>
  </si>
  <si>
    <t>09UE00</t>
  </si>
  <si>
    <t>09UG00</t>
  </si>
  <si>
    <t>09UH00</t>
  </si>
  <si>
    <t>09UI00</t>
  </si>
  <si>
    <t>09UJ00</t>
  </si>
  <si>
    <t>09UK00</t>
  </si>
  <si>
    <t>09UL00</t>
  </si>
  <si>
    <t>09UN00</t>
  </si>
  <si>
    <t>09UO00</t>
  </si>
  <si>
    <t>09UQ00</t>
  </si>
  <si>
    <t>09US00</t>
  </si>
  <si>
    <t>09UT00</t>
  </si>
  <si>
    <t>09UU00</t>
  </si>
  <si>
    <t>09UW00</t>
  </si>
  <si>
    <t>09UY00</t>
  </si>
  <si>
    <t>09VB00</t>
  </si>
  <si>
    <t>09VE00</t>
  </si>
  <si>
    <t>09VH00</t>
  </si>
  <si>
    <t>09VI00</t>
  </si>
  <si>
    <t>09VJ00</t>
  </si>
  <si>
    <t>09VO00</t>
  </si>
  <si>
    <t>09VP00</t>
  </si>
  <si>
    <t>09VR00</t>
  </si>
  <si>
    <t>09VU00</t>
  </si>
  <si>
    <t>09VY00</t>
  </si>
  <si>
    <t>09VZ00</t>
  </si>
  <si>
    <t>09WB00</t>
  </si>
  <si>
    <t>09WD00</t>
  </si>
  <si>
    <t>09WE00</t>
  </si>
  <si>
    <t>09WF00</t>
  </si>
  <si>
    <t>09WH00</t>
  </si>
  <si>
    <t>09WL00</t>
  </si>
  <si>
    <t>09WM00</t>
  </si>
  <si>
    <t>09WN00</t>
  </si>
  <si>
    <t>09WO00</t>
  </si>
  <si>
    <t>09WP00</t>
  </si>
  <si>
    <t>09WS00</t>
  </si>
  <si>
    <t>09WT00</t>
  </si>
  <si>
    <t>09WU00</t>
  </si>
  <si>
    <t>09WW00</t>
  </si>
  <si>
    <t>09WX00</t>
  </si>
  <si>
    <t>09WY00</t>
  </si>
  <si>
    <t>09XA00</t>
  </si>
  <si>
    <t>09XB00</t>
  </si>
  <si>
    <t>09XC00</t>
  </si>
  <si>
    <t>09XD00</t>
  </si>
  <si>
    <t>09XF00</t>
  </si>
  <si>
    <t>09XH00</t>
  </si>
  <si>
    <t>09XI00</t>
  </si>
  <si>
    <t>09XJ00</t>
  </si>
  <si>
    <t>09XL00</t>
  </si>
  <si>
    <t>09XO00</t>
  </si>
  <si>
    <t>09XP00</t>
  </si>
  <si>
    <t>09XR00</t>
  </si>
  <si>
    <t>09XS00</t>
  </si>
  <si>
    <t>09XW00</t>
  </si>
  <si>
    <t>09XZ00</t>
  </si>
  <si>
    <t>09YB00</t>
  </si>
  <si>
    <t>09YE00</t>
  </si>
  <si>
    <t>09YF00</t>
  </si>
  <si>
    <t>09YG00</t>
  </si>
  <si>
    <t>09YH00</t>
  </si>
  <si>
    <t>09YI00</t>
  </si>
  <si>
    <t>09YJ00</t>
  </si>
  <si>
    <t>09YM00</t>
  </si>
  <si>
    <t>09YN00</t>
  </si>
  <si>
    <t>09YO00</t>
  </si>
  <si>
    <t>09YP00</t>
  </si>
  <si>
    <t>09YQ00</t>
  </si>
  <si>
    <t>09YR00</t>
  </si>
  <si>
    <t>09YS00</t>
  </si>
  <si>
    <t>09YT00</t>
  </si>
  <si>
    <t>09YU00</t>
  </si>
  <si>
    <t>09YW00</t>
  </si>
  <si>
    <t>09YY00</t>
  </si>
  <si>
    <t>09YZ00</t>
  </si>
  <si>
    <t>09ZA00</t>
  </si>
  <si>
    <t>09ZD00</t>
  </si>
  <si>
    <t>09ZF00</t>
  </si>
  <si>
    <t>09ZG00</t>
  </si>
  <si>
    <t>09ZG01</t>
  </si>
  <si>
    <t>09ZH00</t>
  </si>
  <si>
    <t>09ZI00</t>
  </si>
  <si>
    <t>09ZJ00</t>
  </si>
  <si>
    <t>09ZN00</t>
  </si>
  <si>
    <t>09ZO00</t>
  </si>
  <si>
    <t>09ZP00</t>
  </si>
  <si>
    <t>09ZQ00</t>
  </si>
  <si>
    <t>09ZS00</t>
  </si>
  <si>
    <t>09ZU00</t>
  </si>
  <si>
    <t>09ZZ00</t>
  </si>
  <si>
    <t>10AA00</t>
  </si>
  <si>
    <t>10AB00</t>
  </si>
  <si>
    <t>10AC00</t>
  </si>
  <si>
    <t>10AD00</t>
  </si>
  <si>
    <t>10AE00</t>
  </si>
  <si>
    <t>10AF00</t>
  </si>
  <si>
    <t>10AG00</t>
  </si>
  <si>
    <t>10AH00</t>
  </si>
  <si>
    <t>10AR00</t>
  </si>
  <si>
    <t>10AS00</t>
  </si>
  <si>
    <t>10AV00</t>
  </si>
  <si>
    <t>10AZ00</t>
  </si>
  <si>
    <t>10BA00</t>
  </si>
  <si>
    <t>10BD00</t>
  </si>
  <si>
    <t>10BE00</t>
  </si>
  <si>
    <t>10BF00</t>
  </si>
  <si>
    <t>10BG00</t>
  </si>
  <si>
    <t>10BG01</t>
  </si>
  <si>
    <t>10BH00</t>
  </si>
  <si>
    <t>10BI00</t>
  </si>
  <si>
    <t>10BJ00</t>
  </si>
  <si>
    <t>10BK00</t>
  </si>
  <si>
    <t>10BP00</t>
  </si>
  <si>
    <t>10BR00</t>
  </si>
  <si>
    <t>10BS00</t>
  </si>
  <si>
    <t>10BU00</t>
  </si>
  <si>
    <t>10BV00</t>
  </si>
  <si>
    <t>10BZ00</t>
  </si>
  <si>
    <t>10CF00</t>
  </si>
  <si>
    <t>10CH00</t>
  </si>
  <si>
    <t>10CI00</t>
  </si>
  <si>
    <t>10CJ00</t>
  </si>
  <si>
    <t>10CO00</t>
  </si>
  <si>
    <t>10CR00</t>
  </si>
  <si>
    <t>10CS00</t>
  </si>
  <si>
    <t>10CT00</t>
  </si>
  <si>
    <t>10CU00</t>
  </si>
  <si>
    <t>10CV00</t>
  </si>
  <si>
    <t>10CY00</t>
  </si>
  <si>
    <t>10DA00</t>
  </si>
  <si>
    <t>10DC00</t>
  </si>
  <si>
    <t>10DE00</t>
  </si>
  <si>
    <t>10DF00</t>
  </si>
  <si>
    <t>10DG00</t>
  </si>
  <si>
    <t>10DH00</t>
  </si>
  <si>
    <t>10DI00</t>
  </si>
  <si>
    <t>10DK00</t>
  </si>
  <si>
    <t>10DL00</t>
  </si>
  <si>
    <t>10DM00</t>
  </si>
  <si>
    <t>10DT00</t>
  </si>
  <si>
    <t>10DU00</t>
  </si>
  <si>
    <t>10DV00</t>
  </si>
  <si>
    <t>10DW00</t>
  </si>
  <si>
    <t>10DX00</t>
  </si>
  <si>
    <t>10DY00</t>
  </si>
  <si>
    <t>10EC00</t>
  </si>
  <si>
    <t>10EE00</t>
  </si>
  <si>
    <t>10EF00</t>
  </si>
  <si>
    <t>10EG00</t>
  </si>
  <si>
    <t>10EH00</t>
  </si>
  <si>
    <t>10EJ00</t>
  </si>
  <si>
    <t>10EL00</t>
  </si>
  <si>
    <t>10EO00</t>
  </si>
  <si>
    <t>10ES00</t>
  </si>
  <si>
    <t>10EU00</t>
  </si>
  <si>
    <t>10EW00</t>
  </si>
  <si>
    <t>10EY00</t>
  </si>
  <si>
    <t>10EZ00</t>
  </si>
  <si>
    <t>10FF00</t>
  </si>
  <si>
    <t>10FG00</t>
  </si>
  <si>
    <t>10FH00</t>
  </si>
  <si>
    <t>10FI00</t>
  </si>
  <si>
    <t>10FJ00</t>
  </si>
  <si>
    <t>10FL00</t>
  </si>
  <si>
    <t>10FM00</t>
  </si>
  <si>
    <t>10FN00</t>
  </si>
  <si>
    <t>10FO00</t>
  </si>
  <si>
    <t>10FQ00</t>
  </si>
  <si>
    <t>10FU00</t>
  </si>
  <si>
    <t>10FW00</t>
  </si>
  <si>
    <t>10FX00</t>
  </si>
  <si>
    <t>10FY00</t>
  </si>
  <si>
    <t>10FZ00</t>
  </si>
  <si>
    <t>10GA00</t>
  </si>
  <si>
    <t>10GB00</t>
  </si>
  <si>
    <t>10GD00</t>
  </si>
  <si>
    <t>10GE00</t>
  </si>
  <si>
    <t>10GK00</t>
  </si>
  <si>
    <t>10GL00</t>
  </si>
  <si>
    <t>10GM00</t>
  </si>
  <si>
    <t>10GP00</t>
  </si>
  <si>
    <t>10GQ00</t>
  </si>
  <si>
    <t>10GR00</t>
  </si>
  <si>
    <t>10GT00</t>
  </si>
  <si>
    <t>10GZ00</t>
  </si>
  <si>
    <t>10HA00</t>
  </si>
  <si>
    <t>10HB00</t>
  </si>
  <si>
    <t>10HC00</t>
  </si>
  <si>
    <t>10HD00</t>
  </si>
  <si>
    <t>10HE00</t>
  </si>
  <si>
    <t>10HF00</t>
  </si>
  <si>
    <t>10HG00</t>
  </si>
  <si>
    <t>10HK00</t>
  </si>
  <si>
    <t>10HM00</t>
  </si>
  <si>
    <t>10HN00</t>
  </si>
  <si>
    <t>10HO00</t>
  </si>
  <si>
    <t>10HR00</t>
  </si>
  <si>
    <t>10HT00</t>
  </si>
  <si>
    <t>10HU00</t>
  </si>
  <si>
    <t>10HV00</t>
  </si>
  <si>
    <t>10HX00</t>
  </si>
  <si>
    <t>10HY00</t>
  </si>
  <si>
    <t>10HZ00</t>
  </si>
  <si>
    <t>10IC00</t>
  </si>
  <si>
    <t>10ID00</t>
  </si>
  <si>
    <t>10IE00</t>
  </si>
  <si>
    <t>10IJ00</t>
  </si>
  <si>
    <t>10IK00</t>
  </si>
  <si>
    <t>10IL00</t>
  </si>
  <si>
    <t>10IM00</t>
  </si>
  <si>
    <t>10IU00</t>
  </si>
  <si>
    <t>10IW00</t>
  </si>
  <si>
    <t>10IY00</t>
  </si>
  <si>
    <t>10JF00</t>
  </si>
  <si>
    <t>10JH00</t>
  </si>
  <si>
    <t>10JJ00</t>
  </si>
  <si>
    <t>10JK00</t>
  </si>
  <si>
    <t>10JL00</t>
  </si>
  <si>
    <t>10JM00</t>
  </si>
  <si>
    <t>10JN00</t>
  </si>
  <si>
    <t>10JO00</t>
  </si>
  <si>
    <t>10JP00</t>
  </si>
  <si>
    <t>10JT00</t>
  </si>
  <si>
    <t>10JT01</t>
  </si>
  <si>
    <t>10JU00</t>
  </si>
  <si>
    <t>10JX00</t>
  </si>
  <si>
    <t>10KB00</t>
  </si>
  <si>
    <t>10KD00</t>
  </si>
  <si>
    <t>10KE00</t>
  </si>
  <si>
    <t>10KI00</t>
  </si>
  <si>
    <t>10KN00</t>
  </si>
  <si>
    <t>10KP00</t>
  </si>
  <si>
    <t>10KQ00</t>
  </si>
  <si>
    <t>10KS00</t>
  </si>
  <si>
    <t>10KW00</t>
  </si>
  <si>
    <t>10KX00</t>
  </si>
  <si>
    <t>10KZ00</t>
  </si>
  <si>
    <t>10LI00</t>
  </si>
  <si>
    <t>10LK00</t>
  </si>
  <si>
    <t>10LM00</t>
  </si>
  <si>
    <t>10LV00</t>
  </si>
  <si>
    <t>10LX00</t>
  </si>
  <si>
    <t>10LY00</t>
  </si>
  <si>
    <t>10MA00</t>
  </si>
  <si>
    <t>10MB00</t>
  </si>
  <si>
    <t>10ME00</t>
  </si>
  <si>
    <t>10MI00</t>
  </si>
  <si>
    <t>10MM00</t>
  </si>
  <si>
    <t>10MO00</t>
  </si>
  <si>
    <t>10MP00</t>
  </si>
  <si>
    <t>10MR00</t>
  </si>
  <si>
    <t>10MT00</t>
  </si>
  <si>
    <t>10MV00</t>
  </si>
  <si>
    <t>10MW00</t>
  </si>
  <si>
    <t>10MX00</t>
  </si>
  <si>
    <t>10MX01</t>
  </si>
  <si>
    <t>10MY00</t>
  </si>
  <si>
    <t>10MZ00</t>
  </si>
  <si>
    <t>10NA00</t>
  </si>
  <si>
    <t>10NB00</t>
  </si>
  <si>
    <t>10NC00</t>
  </si>
  <si>
    <t>10NH00</t>
  </si>
  <si>
    <t>10NK00</t>
  </si>
  <si>
    <t>10NL00</t>
  </si>
  <si>
    <t>10NM00</t>
  </si>
  <si>
    <t>10NN00</t>
  </si>
  <si>
    <t>10NO00</t>
  </si>
  <si>
    <t>10NP00</t>
  </si>
  <si>
    <t>10NS00</t>
  </si>
  <si>
    <t>10NW00</t>
  </si>
  <si>
    <t>10NY00</t>
  </si>
  <si>
    <t>10NZ00</t>
  </si>
  <si>
    <t>10OA00</t>
  </si>
  <si>
    <t>10OC00</t>
  </si>
  <si>
    <t>10OD00</t>
  </si>
  <si>
    <t>10OE00</t>
  </si>
  <si>
    <t>10OF00</t>
  </si>
  <si>
    <t>10OK00</t>
  </si>
  <si>
    <t>10OP00</t>
  </si>
  <si>
    <t>10OR00</t>
  </si>
  <si>
    <t>10OU00</t>
  </si>
  <si>
    <t>10OV00</t>
  </si>
  <si>
    <t>10OW00</t>
  </si>
  <si>
    <t>10OY00</t>
  </si>
  <si>
    <t>10PA00</t>
  </si>
  <si>
    <t>10PB00</t>
  </si>
  <si>
    <t>10PC00</t>
  </si>
  <si>
    <t>10PE00</t>
  </si>
  <si>
    <t>10PF00</t>
  </si>
  <si>
    <t>10PG00</t>
  </si>
  <si>
    <t>10PG01</t>
  </si>
  <si>
    <t>10PI00</t>
  </si>
  <si>
    <t>10PM00</t>
  </si>
  <si>
    <t>10PN00</t>
  </si>
  <si>
    <t>10PO00</t>
  </si>
  <si>
    <t>10PS00</t>
  </si>
  <si>
    <t>10PT00</t>
  </si>
  <si>
    <t>10PW00</t>
  </si>
  <si>
    <t>10PX00</t>
  </si>
  <si>
    <t>10PY00</t>
  </si>
  <si>
    <t>10PZ00</t>
  </si>
  <si>
    <t>10QA00</t>
  </si>
  <si>
    <t>10QB00</t>
  </si>
  <si>
    <t>10QC00</t>
  </si>
  <si>
    <t>10QE00</t>
  </si>
  <si>
    <t>10QF00</t>
  </si>
  <si>
    <t>10QL00</t>
  </si>
  <si>
    <t>10QM00</t>
  </si>
  <si>
    <t>10QO00</t>
  </si>
  <si>
    <t>10QP00</t>
  </si>
  <si>
    <t>10QQ00</t>
  </si>
  <si>
    <t>10QR00</t>
  </si>
  <si>
    <t>10QS00</t>
  </si>
  <si>
    <t>10QX00</t>
  </si>
  <si>
    <t>10QX02</t>
  </si>
  <si>
    <t>10QY00</t>
  </si>
  <si>
    <t>10QZ00</t>
  </si>
  <si>
    <t>10RA00</t>
  </si>
  <si>
    <t>10RC00</t>
  </si>
  <si>
    <t>10RD00</t>
  </si>
  <si>
    <t>10RE00</t>
  </si>
  <si>
    <t>10RF00</t>
  </si>
  <si>
    <t>10RG00</t>
  </si>
  <si>
    <t>10RH00</t>
  </si>
  <si>
    <t>10RI00</t>
  </si>
  <si>
    <t>10RJ00</t>
  </si>
  <si>
    <t>10RK00</t>
  </si>
  <si>
    <t>10RL00</t>
  </si>
  <si>
    <t>10RN00</t>
  </si>
  <si>
    <t>10RO00</t>
  </si>
  <si>
    <t>10RR00</t>
  </si>
  <si>
    <t>10RS00</t>
  </si>
  <si>
    <t>10RY00</t>
  </si>
  <si>
    <t>10SG00</t>
  </si>
  <si>
    <t>10SH00</t>
  </si>
  <si>
    <t>10SO00</t>
  </si>
  <si>
    <t>10SO01</t>
  </si>
  <si>
    <t>10SX00</t>
  </si>
  <si>
    <t>10SZ00</t>
  </si>
  <si>
    <t>10TA00</t>
  </si>
  <si>
    <t>10TB00</t>
  </si>
  <si>
    <t>10TC00</t>
  </si>
  <si>
    <t>10TE00</t>
  </si>
  <si>
    <t>10TH00</t>
  </si>
  <si>
    <t>10TO00</t>
  </si>
  <si>
    <t>10TP00</t>
  </si>
  <si>
    <t>10TQ00</t>
  </si>
  <si>
    <t>10TR00</t>
  </si>
  <si>
    <t>10TT00</t>
  </si>
  <si>
    <t>10UA00</t>
  </si>
  <si>
    <t>10UB00</t>
  </si>
  <si>
    <t>10UC00</t>
  </si>
  <si>
    <t>10UD00</t>
  </si>
  <si>
    <t>10UF00</t>
  </si>
  <si>
    <t>10UG00</t>
  </si>
  <si>
    <t>10UJ00</t>
  </si>
  <si>
    <t>10UK00</t>
  </si>
  <si>
    <t>10UN00</t>
  </si>
  <si>
    <t>10UP00</t>
  </si>
  <si>
    <t>10UU00</t>
  </si>
  <si>
    <t>10UV00</t>
  </si>
  <si>
    <t>10UW00</t>
  </si>
  <si>
    <t>10UX00</t>
  </si>
  <si>
    <t>10UZ00</t>
  </si>
  <si>
    <t>10VA00</t>
  </si>
  <si>
    <t>10VB00</t>
  </si>
  <si>
    <t>10VC00</t>
  </si>
  <si>
    <t>10VD00</t>
  </si>
  <si>
    <t>10VH00</t>
  </si>
  <si>
    <t>10VK00</t>
  </si>
  <si>
    <t>10VM00</t>
  </si>
  <si>
    <t>10VP00</t>
  </si>
  <si>
    <t>10VR00</t>
  </si>
  <si>
    <t>10VU00</t>
  </si>
  <si>
    <t>10VV00</t>
  </si>
  <si>
    <t>10WF00</t>
  </si>
  <si>
    <t>10WG00</t>
  </si>
  <si>
    <t>10WH00</t>
  </si>
  <si>
    <t>10WI00</t>
  </si>
  <si>
    <t>10WN00</t>
  </si>
  <si>
    <t>10WO00</t>
  </si>
  <si>
    <t>10WQ00</t>
  </si>
  <si>
    <t>10WT00</t>
  </si>
  <si>
    <t>10WU00</t>
  </si>
  <si>
    <t>10WW00</t>
  </si>
  <si>
    <t>10WZ00</t>
  </si>
  <si>
    <t>10XB00</t>
  </si>
  <si>
    <t>10XC00</t>
  </si>
  <si>
    <t>10XE00</t>
  </si>
  <si>
    <t>10XF00</t>
  </si>
  <si>
    <t>10XJ00</t>
  </si>
  <si>
    <t>10XK00</t>
  </si>
  <si>
    <t>10XM00</t>
  </si>
  <si>
    <t>10XO00</t>
  </si>
  <si>
    <t>10XP00</t>
  </si>
  <si>
    <t>10XR00</t>
  </si>
  <si>
    <t>10XS00</t>
  </si>
  <si>
    <t>10XU00</t>
  </si>
  <si>
    <t>10XV00</t>
  </si>
  <si>
    <t>10YA00</t>
  </si>
  <si>
    <t>10YD00</t>
  </si>
  <si>
    <t>10YE00</t>
  </si>
  <si>
    <t>10YF00</t>
  </si>
  <si>
    <t>10YG00</t>
  </si>
  <si>
    <t>10YH00</t>
  </si>
  <si>
    <t>10YI00</t>
  </si>
  <si>
    <t>10YK00</t>
  </si>
  <si>
    <t>10YO00</t>
  </si>
  <si>
    <t>10YP00</t>
  </si>
  <si>
    <t>10YQ00</t>
  </si>
  <si>
    <t>10YR00</t>
  </si>
  <si>
    <t>10YS00</t>
  </si>
  <si>
    <t>10YW00</t>
  </si>
  <si>
    <t>10YZ00</t>
  </si>
  <si>
    <t>10ZF00</t>
  </si>
  <si>
    <t>10ZI00</t>
  </si>
  <si>
    <t>10ZK00</t>
  </si>
  <si>
    <t>10ZM00</t>
  </si>
  <si>
    <t>10ZN00</t>
  </si>
  <si>
    <t>10ZO00</t>
  </si>
  <si>
    <t>10ZO02</t>
  </si>
  <si>
    <t>10ZS00</t>
  </si>
  <si>
    <t>10ZT00</t>
  </si>
  <si>
    <t>10ZU00</t>
  </si>
  <si>
    <t>10ZW00</t>
  </si>
  <si>
    <t>10ZY00</t>
  </si>
  <si>
    <t>10ZZ00</t>
  </si>
  <si>
    <t>11AK00</t>
  </si>
  <si>
    <t>11AL00</t>
  </si>
  <si>
    <t>11AM00</t>
  </si>
  <si>
    <t>11AO00</t>
  </si>
  <si>
    <t>11AQ00</t>
  </si>
  <si>
    <t>11AT00</t>
  </si>
  <si>
    <t>11AV00</t>
  </si>
  <si>
    <t>11AY00</t>
  </si>
  <si>
    <t>11AZ00</t>
  </si>
  <si>
    <t>11BF00</t>
  </si>
  <si>
    <t>11BL00</t>
  </si>
  <si>
    <t>11BO00</t>
  </si>
  <si>
    <t>11BP00</t>
  </si>
  <si>
    <t>11BQ00</t>
  </si>
  <si>
    <t>11BS00</t>
  </si>
  <si>
    <t>11BT00</t>
  </si>
  <si>
    <t>11BU00</t>
  </si>
  <si>
    <t>11BW00</t>
  </si>
  <si>
    <t>11BY00</t>
  </si>
  <si>
    <t>11CA00</t>
  </si>
  <si>
    <t>11CB00</t>
  </si>
  <si>
    <t>11CC00</t>
  </si>
  <si>
    <t>11CD00</t>
  </si>
  <si>
    <t>11CE00</t>
  </si>
  <si>
    <t>11CF00</t>
  </si>
  <si>
    <t>11CG00</t>
  </si>
  <si>
    <t>11CJ00</t>
  </si>
  <si>
    <t>11CK00</t>
  </si>
  <si>
    <t>11CM00</t>
  </si>
  <si>
    <t>11CO00</t>
  </si>
  <si>
    <t>11CP00</t>
  </si>
  <si>
    <t>11CS00</t>
  </si>
  <si>
    <t>11CT00</t>
  </si>
  <si>
    <t>11CU00</t>
  </si>
  <si>
    <t>11CV00</t>
  </si>
  <si>
    <t>11CY00</t>
  </si>
  <si>
    <t>11CZ00</t>
  </si>
  <si>
    <t>11DA00</t>
  </si>
  <si>
    <t>11DE00</t>
  </si>
  <si>
    <t>11DG00</t>
  </si>
  <si>
    <t>11DH00</t>
  </si>
  <si>
    <t>11DN00</t>
  </si>
  <si>
    <t>11DO00</t>
  </si>
  <si>
    <t>11DS00</t>
  </si>
  <si>
    <t>11DV00</t>
  </si>
  <si>
    <t>11DW00</t>
  </si>
  <si>
    <t>11DX00</t>
  </si>
  <si>
    <t>11DZ00</t>
  </si>
  <si>
    <t>11ED00</t>
  </si>
  <si>
    <t>11EF00</t>
  </si>
  <si>
    <t>11EI00</t>
  </si>
  <si>
    <t>11EL00</t>
  </si>
  <si>
    <t>11EM00</t>
  </si>
  <si>
    <t>11EN00</t>
  </si>
  <si>
    <t>11EO00</t>
  </si>
  <si>
    <t>11ER00</t>
  </si>
  <si>
    <t>11EU00</t>
  </si>
  <si>
    <t>11EW00</t>
  </si>
  <si>
    <t>11EY00</t>
  </si>
  <si>
    <t>11FA00</t>
  </si>
  <si>
    <t>11FB00</t>
  </si>
  <si>
    <t>11FC00</t>
  </si>
  <si>
    <t>11FD00</t>
  </si>
  <si>
    <t>11FE00</t>
  </si>
  <si>
    <t>11FG00</t>
  </si>
  <si>
    <t>11FI00</t>
  </si>
  <si>
    <t>11FK00</t>
  </si>
  <si>
    <t>11FL00</t>
  </si>
  <si>
    <t>11FM00</t>
  </si>
  <si>
    <t>11FO00</t>
  </si>
  <si>
    <t>11FQ00</t>
  </si>
  <si>
    <t>11FR00</t>
  </si>
  <si>
    <t>11FW00</t>
  </si>
  <si>
    <t>11FX00</t>
  </si>
  <si>
    <t>11FY00</t>
  </si>
  <si>
    <t>11FZ00</t>
  </si>
  <si>
    <t>11GC00</t>
  </si>
  <si>
    <t>11GF00</t>
  </si>
  <si>
    <t>11GH00</t>
  </si>
  <si>
    <t>11GK00</t>
  </si>
  <si>
    <t>11GM00</t>
  </si>
  <si>
    <t>11GR00</t>
  </si>
  <si>
    <t>11GS00</t>
  </si>
  <si>
    <t>11GT00</t>
  </si>
  <si>
    <t>11GX00</t>
  </si>
  <si>
    <t>11HC00</t>
  </si>
  <si>
    <t>11HD00</t>
  </si>
  <si>
    <t>11HD01</t>
  </si>
  <si>
    <t>11HF00</t>
  </si>
  <si>
    <t>11HH00</t>
  </si>
  <si>
    <t>11HJ00</t>
  </si>
  <si>
    <t>11HK00</t>
  </si>
  <si>
    <t>11HN00</t>
  </si>
  <si>
    <t>11HR00</t>
  </si>
  <si>
    <t>11HS00</t>
  </si>
  <si>
    <t>11HS01</t>
  </si>
  <si>
    <t>11HU00</t>
  </si>
  <si>
    <t>11HV00</t>
  </si>
  <si>
    <t>11HW00</t>
  </si>
  <si>
    <t>11IF00</t>
  </si>
  <si>
    <t>11IH00</t>
  </si>
  <si>
    <t>11IJ00</t>
  </si>
  <si>
    <t>11IP00</t>
  </si>
  <si>
    <t>11IQ00</t>
  </si>
  <si>
    <t>11IR00</t>
  </si>
  <si>
    <t>11IS00</t>
  </si>
  <si>
    <t>11IZ00</t>
  </si>
  <si>
    <t>11JA00</t>
  </si>
  <si>
    <t>11JD00</t>
  </si>
  <si>
    <t>11JJ00</t>
  </si>
  <si>
    <t>11JK00</t>
  </si>
  <si>
    <t>11JQ00</t>
  </si>
  <si>
    <t>11JR00</t>
  </si>
  <si>
    <t>11JU00</t>
  </si>
  <si>
    <t>11JV00</t>
  </si>
  <si>
    <t>11JX00</t>
  </si>
  <si>
    <t>11KB00</t>
  </si>
  <si>
    <t>11KC00</t>
  </si>
  <si>
    <t>11KG00</t>
  </si>
  <si>
    <t>11KJ00</t>
  </si>
  <si>
    <t>11KM00</t>
  </si>
  <si>
    <t>11KN00</t>
  </si>
  <si>
    <t>11KO00</t>
  </si>
  <si>
    <t>11KQ00</t>
  </si>
  <si>
    <t>11KR00</t>
  </si>
  <si>
    <t>11KS00</t>
  </si>
  <si>
    <t>11KW00</t>
  </si>
  <si>
    <t>11LB00</t>
  </si>
  <si>
    <t>11LE00</t>
  </si>
  <si>
    <t>11LF00</t>
  </si>
  <si>
    <t>11LG00</t>
  </si>
  <si>
    <t>11LH00</t>
  </si>
  <si>
    <t>11LI00</t>
  </si>
  <si>
    <t>11LJ00</t>
  </si>
  <si>
    <t>11LK00</t>
  </si>
  <si>
    <t>11LL00</t>
  </si>
  <si>
    <t>11LO00</t>
  </si>
  <si>
    <t>11LP00</t>
  </si>
  <si>
    <t>11LR00</t>
  </si>
  <si>
    <t>11LS00</t>
  </si>
  <si>
    <t>11LT00</t>
  </si>
  <si>
    <t>11LX00</t>
  </si>
  <si>
    <t>11LY00</t>
  </si>
  <si>
    <t>11MA00</t>
  </si>
  <si>
    <t>11MB00</t>
  </si>
  <si>
    <t>11MC00</t>
  </si>
  <si>
    <t>11MD00</t>
  </si>
  <si>
    <t>11MG00</t>
  </si>
  <si>
    <t>11MI00</t>
  </si>
  <si>
    <t>11MK00</t>
  </si>
  <si>
    <t>11MN00</t>
  </si>
  <si>
    <t>11MO00</t>
  </si>
  <si>
    <t>11MP00</t>
  </si>
  <si>
    <t>11MQ00</t>
  </si>
  <si>
    <t>11MR00</t>
  </si>
  <si>
    <t>11MS00</t>
  </si>
  <si>
    <t>11MW00</t>
  </si>
  <si>
    <t>11MZ00</t>
  </si>
  <si>
    <t>11NE00</t>
  </si>
  <si>
    <t>11NH00</t>
  </si>
  <si>
    <t>11NM00</t>
  </si>
  <si>
    <t>11NT00</t>
  </si>
  <si>
    <t>11NU00</t>
  </si>
  <si>
    <t>11OA00</t>
  </si>
  <si>
    <t>11OA03</t>
  </si>
  <si>
    <t>11OA04</t>
  </si>
  <si>
    <t>11OB00</t>
  </si>
  <si>
    <t>11OC00</t>
  </si>
  <si>
    <t>11OD00</t>
  </si>
  <si>
    <t>11OE00</t>
  </si>
  <si>
    <t>11OH00</t>
  </si>
  <si>
    <t>11OJ00</t>
  </si>
  <si>
    <t>11ON00</t>
  </si>
  <si>
    <t>11OR00</t>
  </si>
  <si>
    <t>11OS00</t>
  </si>
  <si>
    <t>11OT00</t>
  </si>
  <si>
    <t>11OU00</t>
  </si>
  <si>
    <t>11OW00</t>
  </si>
  <si>
    <t>11OX00</t>
  </si>
  <si>
    <t>11PD00</t>
  </si>
  <si>
    <t>11PE00</t>
  </si>
  <si>
    <t>11PJ00</t>
  </si>
  <si>
    <t>11PL00</t>
  </si>
  <si>
    <t>11PM00</t>
  </si>
  <si>
    <t>11PN00</t>
  </si>
  <si>
    <t>11PP00</t>
  </si>
  <si>
    <t>11PS00</t>
  </si>
  <si>
    <t>11PT00</t>
  </si>
  <si>
    <t>11PW00</t>
  </si>
  <si>
    <t>11QB00</t>
  </si>
  <si>
    <t>11QC00</t>
  </si>
  <si>
    <t>11QD00</t>
  </si>
  <si>
    <t>11QG00</t>
  </si>
  <si>
    <t>11QH00</t>
  </si>
  <si>
    <t>11QK00</t>
  </si>
  <si>
    <t>11QL00</t>
  </si>
  <si>
    <t>11QN00</t>
  </si>
  <si>
    <t>11QO00</t>
  </si>
  <si>
    <t>11QQ00</t>
  </si>
  <si>
    <t>11QT00</t>
  </si>
  <si>
    <t>11QU00</t>
  </si>
  <si>
    <t>11QV00</t>
  </si>
  <si>
    <t>11QW00</t>
  </si>
  <si>
    <t>11QX00</t>
  </si>
  <si>
    <t>11QY00</t>
  </si>
  <si>
    <t>11QZ00</t>
  </si>
  <si>
    <t>11RC00</t>
  </si>
  <si>
    <t>11RD00</t>
  </si>
  <si>
    <t>11RF00</t>
  </si>
  <si>
    <t>11RG00</t>
  </si>
  <si>
    <t>11RH00</t>
  </si>
  <si>
    <t>11RI00</t>
  </si>
  <si>
    <t>11RJ00</t>
  </si>
  <si>
    <t>11RK00</t>
  </si>
  <si>
    <t>11RL00</t>
  </si>
  <si>
    <t>11RO00</t>
  </si>
  <si>
    <t>11RP00</t>
  </si>
  <si>
    <t>11RR00</t>
  </si>
  <si>
    <t>11RS00</t>
  </si>
  <si>
    <t>11RT00</t>
  </si>
  <si>
    <t>11RU00</t>
  </si>
  <si>
    <t>11RW00</t>
  </si>
  <si>
    <t>11RX00</t>
  </si>
  <si>
    <t>11RY00</t>
  </si>
  <si>
    <t>11RZ00</t>
  </si>
  <si>
    <t>11SI00</t>
  </si>
  <si>
    <t>11SJ00</t>
  </si>
  <si>
    <t>11SK00</t>
  </si>
  <si>
    <t>11SO00</t>
  </si>
  <si>
    <t>11SX00</t>
  </si>
  <si>
    <t>11SY00</t>
  </si>
  <si>
    <t>11TC00</t>
  </si>
  <si>
    <t>11TD00</t>
  </si>
  <si>
    <t>11TI00</t>
  </si>
  <si>
    <t>11TN00</t>
  </si>
  <si>
    <t>11TQ00</t>
  </si>
  <si>
    <t>11TR00</t>
  </si>
  <si>
    <t>11TX00</t>
  </si>
  <si>
    <t>11TY00</t>
  </si>
  <si>
    <t>11TZ00</t>
  </si>
  <si>
    <t>11UA00</t>
  </si>
  <si>
    <t>11UB00</t>
  </si>
  <si>
    <t>11UC00</t>
  </si>
  <si>
    <t>11UD00</t>
  </si>
  <si>
    <t>11UD01</t>
  </si>
  <si>
    <t>11UF00</t>
  </si>
  <si>
    <t>11UG00</t>
  </si>
  <si>
    <t>11UH00</t>
  </si>
  <si>
    <t>11UJ00</t>
  </si>
  <si>
    <t>11UM00</t>
  </si>
  <si>
    <t>11UN00</t>
  </si>
  <si>
    <t>11UO00</t>
  </si>
  <si>
    <t>11UQ00</t>
  </si>
  <si>
    <t>11UQ01</t>
  </si>
  <si>
    <t>11UR00</t>
  </si>
  <si>
    <t>11UY00</t>
  </si>
  <si>
    <t>11UZ00</t>
  </si>
  <si>
    <t>11VA00</t>
  </si>
  <si>
    <t>11VF00</t>
  </si>
  <si>
    <t>11VJ00</t>
  </si>
  <si>
    <t>11VK00</t>
  </si>
  <si>
    <t>11VM00</t>
  </si>
  <si>
    <t>11VN00</t>
  </si>
  <si>
    <t>11VO00</t>
  </si>
  <si>
    <t>11VP00</t>
  </si>
  <si>
    <t>11VR00</t>
  </si>
  <si>
    <t>11VU00</t>
  </si>
  <si>
    <t>11VV00</t>
  </si>
  <si>
    <t>11VZ00</t>
  </si>
  <si>
    <t>11WB00</t>
  </si>
  <si>
    <t>11WC00</t>
  </si>
  <si>
    <t>11WD00</t>
  </si>
  <si>
    <t>11WG00</t>
  </si>
  <si>
    <t>11WI00</t>
  </si>
  <si>
    <t>11WN00</t>
  </si>
  <si>
    <t>11WP00</t>
  </si>
  <si>
    <t>11WQ00</t>
  </si>
  <si>
    <t>11WU00</t>
  </si>
  <si>
    <t>11WV00</t>
  </si>
  <si>
    <t>11WZ00</t>
  </si>
  <si>
    <t>11XA00</t>
  </si>
  <si>
    <t>11XF00</t>
  </si>
  <si>
    <t>11XH00</t>
  </si>
  <si>
    <t>11XI00</t>
  </si>
  <si>
    <t>11XJ00</t>
  </si>
  <si>
    <t>11XK00</t>
  </si>
  <si>
    <t>11XL00</t>
  </si>
  <si>
    <t>11XM00</t>
  </si>
  <si>
    <t>11XQ00</t>
  </si>
  <si>
    <t>11XS00</t>
  </si>
  <si>
    <t>11XU00</t>
  </si>
  <si>
    <t>11XY00</t>
  </si>
  <si>
    <t>11XZ00</t>
  </si>
  <si>
    <t>11YA00</t>
  </si>
  <si>
    <t>11YE00</t>
  </si>
  <si>
    <t>11YI00</t>
  </si>
  <si>
    <t>11YJ00</t>
  </si>
  <si>
    <t>11YL00</t>
  </si>
  <si>
    <t>11YP00</t>
  </si>
  <si>
    <t>11YV00</t>
  </si>
  <si>
    <t>11YW00</t>
  </si>
  <si>
    <t>11YX00</t>
  </si>
  <si>
    <t>11ZC00</t>
  </si>
  <si>
    <t>11ZE00</t>
  </si>
  <si>
    <t>11ZI00</t>
  </si>
  <si>
    <t>11ZL00</t>
  </si>
  <si>
    <t>11ZM00</t>
  </si>
  <si>
    <t>11ZP00</t>
  </si>
  <si>
    <t>11ZQ00</t>
  </si>
  <si>
    <t>11ZU00</t>
  </si>
  <si>
    <t>11ZW00</t>
  </si>
  <si>
    <t>12AA00</t>
  </si>
  <si>
    <t>12AC00</t>
  </si>
  <si>
    <t>12AE00</t>
  </si>
  <si>
    <t>12AF00</t>
  </si>
  <si>
    <t>12AH00</t>
  </si>
  <si>
    <t>12AL00</t>
  </si>
  <si>
    <t>12AM00</t>
  </si>
  <si>
    <t>12AP00</t>
  </si>
  <si>
    <t>12AQ00</t>
  </si>
  <si>
    <t>12AR00</t>
  </si>
  <si>
    <t>12AT00</t>
  </si>
  <si>
    <t>12AU00</t>
  </si>
  <si>
    <t>12AV00</t>
  </si>
  <si>
    <t>12AW00</t>
  </si>
  <si>
    <t>12AY00</t>
  </si>
  <si>
    <t>12BF00</t>
  </si>
  <si>
    <t>12BG00</t>
  </si>
  <si>
    <t>12BH00</t>
  </si>
  <si>
    <t>12BI00</t>
  </si>
  <si>
    <t>12BO00</t>
  </si>
  <si>
    <t>12BP00</t>
  </si>
  <si>
    <t>12BR00</t>
  </si>
  <si>
    <t>12BS00</t>
  </si>
  <si>
    <t>12BT00</t>
  </si>
  <si>
    <t>12BV00</t>
  </si>
  <si>
    <t>12BY00</t>
  </si>
  <si>
    <t>12CC00</t>
  </si>
  <si>
    <t>12CF00</t>
  </si>
  <si>
    <t>12CJ00</t>
  </si>
  <si>
    <t>12CK00</t>
  </si>
  <si>
    <t>12CL00</t>
  </si>
  <si>
    <t>12CN00</t>
  </si>
  <si>
    <t>12CO00</t>
  </si>
  <si>
    <t>12CX00</t>
  </si>
  <si>
    <t>12DC00</t>
  </si>
  <si>
    <t>12DE00</t>
  </si>
  <si>
    <t>12DF00</t>
  </si>
  <si>
    <t>12DG00</t>
  </si>
  <si>
    <t>12DI00</t>
  </si>
  <si>
    <t>12DL00</t>
  </si>
  <si>
    <t>12DO00</t>
  </si>
  <si>
    <t>12DS00</t>
  </si>
  <si>
    <t>12DU00</t>
  </si>
  <si>
    <t>12DX00</t>
  </si>
  <si>
    <t>12DY00</t>
  </si>
  <si>
    <t>12EA00</t>
  </si>
  <si>
    <t>12EB00</t>
  </si>
  <si>
    <t>12ED00</t>
  </si>
  <si>
    <t>12EF00</t>
  </si>
  <si>
    <t>12EG00</t>
  </si>
  <si>
    <t>12EI00</t>
  </si>
  <si>
    <t>12EJ00</t>
  </si>
  <si>
    <t>12ER00</t>
  </si>
  <si>
    <t>12ES00</t>
  </si>
  <si>
    <t>12EV00</t>
  </si>
  <si>
    <t>12EX00</t>
  </si>
  <si>
    <t>12EY00</t>
  </si>
  <si>
    <t>12EZ00</t>
  </si>
  <si>
    <t>12FB00</t>
  </si>
  <si>
    <t>12FD00</t>
  </si>
  <si>
    <t>12FD01</t>
  </si>
  <si>
    <t>12FF00</t>
  </si>
  <si>
    <t>12FL00</t>
  </si>
  <si>
    <t>12FO00</t>
  </si>
  <si>
    <t>12FR00</t>
  </si>
  <si>
    <t>12FT00</t>
  </si>
  <si>
    <t>12FU00</t>
  </si>
  <si>
    <t>12FW00</t>
  </si>
  <si>
    <t>12FX00</t>
  </si>
  <si>
    <t>12FY00</t>
  </si>
  <si>
    <t>12FZ00</t>
  </si>
  <si>
    <t>12GA00</t>
  </si>
  <si>
    <t>12GB00</t>
  </si>
  <si>
    <t>12GC00</t>
  </si>
  <si>
    <t>12GF00</t>
  </si>
  <si>
    <t>12GH00</t>
  </si>
  <si>
    <t>12GJ00</t>
  </si>
  <si>
    <t>12GN00</t>
  </si>
  <si>
    <t>12GQ00</t>
  </si>
  <si>
    <t>12GT00</t>
  </si>
  <si>
    <t>12GU00</t>
  </si>
  <si>
    <t>12GW00</t>
  </si>
  <si>
    <t>12GX00</t>
  </si>
  <si>
    <t>12GZ00</t>
  </si>
  <si>
    <t>12HB00</t>
  </si>
  <si>
    <t>12HC00</t>
  </si>
  <si>
    <t>12HF00</t>
  </si>
  <si>
    <t>12HG00</t>
  </si>
  <si>
    <t>12HK00</t>
  </si>
  <si>
    <t>12HK01</t>
  </si>
  <si>
    <t>12HM00</t>
  </si>
  <si>
    <t>12HN00</t>
  </si>
  <si>
    <t>12HQ00</t>
  </si>
  <si>
    <t>12HS00</t>
  </si>
  <si>
    <t>12HU00</t>
  </si>
  <si>
    <t>12HY00</t>
  </si>
  <si>
    <t>12HZ00</t>
  </si>
  <si>
    <t>12IC00</t>
  </si>
  <si>
    <t>12ID00</t>
  </si>
  <si>
    <t>12IF00</t>
  </si>
  <si>
    <t>12IL00</t>
  </si>
  <si>
    <t>12IS00</t>
  </si>
  <si>
    <t>12IT00</t>
  </si>
  <si>
    <t>12IT02</t>
  </si>
  <si>
    <t>12IW00</t>
  </si>
  <si>
    <t>12IX00</t>
  </si>
  <si>
    <t>12IY00</t>
  </si>
  <si>
    <t>12JD00</t>
  </si>
  <si>
    <t>12JI00</t>
  </si>
  <si>
    <t>12JJ00</t>
  </si>
  <si>
    <t>12JK00</t>
  </si>
  <si>
    <t>12JL00</t>
  </si>
  <si>
    <t>12JQ00</t>
  </si>
  <si>
    <t>12JS00</t>
  </si>
  <si>
    <t>12JT00</t>
  </si>
  <si>
    <t>12JU00</t>
  </si>
  <si>
    <t>12JW00</t>
  </si>
  <si>
    <t>12JX00</t>
  </si>
  <si>
    <t>12JY00</t>
  </si>
  <si>
    <t>12KB00</t>
  </si>
  <si>
    <t>12KD00</t>
  </si>
  <si>
    <t>12KE00</t>
  </si>
  <si>
    <t>12KG00</t>
  </si>
  <si>
    <t>12KH00</t>
  </si>
  <si>
    <t>12KJ00</t>
  </si>
  <si>
    <t>12KM00</t>
  </si>
  <si>
    <t>12KN00</t>
  </si>
  <si>
    <t>12KO00</t>
  </si>
  <si>
    <t>12KP00</t>
  </si>
  <si>
    <t>12KS00</t>
  </si>
  <si>
    <t>12KT00</t>
  </si>
  <si>
    <t>12KU00</t>
  </si>
  <si>
    <t>12KZ00</t>
  </si>
  <si>
    <t>12LB00</t>
  </si>
  <si>
    <t>12LD00</t>
  </si>
  <si>
    <t>12LF00</t>
  </si>
  <si>
    <t>12LG00</t>
  </si>
  <si>
    <t>12LH00</t>
  </si>
  <si>
    <t>12LJ00</t>
  </si>
  <si>
    <t>12LL00</t>
  </si>
  <si>
    <t>12LM00</t>
  </si>
  <si>
    <t>12LO00</t>
  </si>
  <si>
    <t>12LQ00</t>
  </si>
  <si>
    <t>12LT00</t>
  </si>
  <si>
    <t>12LU00</t>
  </si>
  <si>
    <t>12LV00</t>
  </si>
  <si>
    <t>12LX00</t>
  </si>
  <si>
    <t>12LZ00</t>
  </si>
  <si>
    <t>12ME00</t>
  </si>
  <si>
    <t>12MF00</t>
  </si>
  <si>
    <t>12MN00</t>
  </si>
  <si>
    <t>12MP00</t>
  </si>
  <si>
    <t>12MQ00</t>
  </si>
  <si>
    <t>12MR00</t>
  </si>
  <si>
    <t>12MS00</t>
  </si>
  <si>
    <t>12MT00</t>
  </si>
  <si>
    <t>12MU00</t>
  </si>
  <si>
    <t>12MY00</t>
  </si>
  <si>
    <t>12MZ00</t>
  </si>
  <si>
    <t>12NE00</t>
  </si>
  <si>
    <t>12NF00</t>
  </si>
  <si>
    <t>12NG00</t>
  </si>
  <si>
    <t>12NI00</t>
  </si>
  <si>
    <t>12NK00</t>
  </si>
  <si>
    <t>12NL00</t>
  </si>
  <si>
    <t>12NN00</t>
  </si>
  <si>
    <t>12NO00</t>
  </si>
  <si>
    <t>12NS00</t>
  </si>
  <si>
    <t>12NS01</t>
  </si>
  <si>
    <t>12NT00</t>
  </si>
  <si>
    <t>12NU00</t>
  </si>
  <si>
    <t>12NX00</t>
  </si>
  <si>
    <t>12OC00</t>
  </si>
  <si>
    <t>12OF00</t>
  </si>
  <si>
    <t>12OK00</t>
  </si>
  <si>
    <t>12ON00</t>
  </si>
  <si>
    <t>12OQ00</t>
  </si>
  <si>
    <t>12OR00</t>
  </si>
  <si>
    <t>12OS00</t>
  </si>
  <si>
    <t>12OT00</t>
  </si>
  <si>
    <t>12OX00</t>
  </si>
  <si>
    <t>12OY00</t>
  </si>
  <si>
    <t>12OZ00</t>
  </si>
  <si>
    <t>12PA00</t>
  </si>
  <si>
    <t>12PC00</t>
  </si>
  <si>
    <t>12PC01</t>
  </si>
  <si>
    <t>12PF00</t>
  </si>
  <si>
    <t>12PG00</t>
  </si>
  <si>
    <t>12PH00</t>
  </si>
  <si>
    <t>12PI00</t>
  </si>
  <si>
    <t>12PI02</t>
  </si>
  <si>
    <t>12PJ00</t>
  </si>
  <si>
    <t>12PK00</t>
  </si>
  <si>
    <t>12PL00</t>
  </si>
  <si>
    <t>12PM00</t>
  </si>
  <si>
    <t>12PU00</t>
  </si>
  <si>
    <t>12PV00</t>
  </si>
  <si>
    <t>12PX00</t>
  </si>
  <si>
    <t>12PY00</t>
  </si>
  <si>
    <t>12QA00</t>
  </si>
  <si>
    <t>12QC00</t>
  </si>
  <si>
    <t>12QD00</t>
  </si>
  <si>
    <t>12QF00</t>
  </si>
  <si>
    <t>12QH00</t>
  </si>
  <si>
    <t>12QI00</t>
  </si>
  <si>
    <t>12QK00</t>
  </si>
  <si>
    <t>12QO00</t>
  </si>
  <si>
    <t>12QP00</t>
  </si>
  <si>
    <t>12QQ00</t>
  </si>
  <si>
    <t>12QR00</t>
  </si>
  <si>
    <t>12QU00</t>
  </si>
  <si>
    <t>12QX00</t>
  </si>
  <si>
    <t>12RC00</t>
  </si>
  <si>
    <t>12RD00</t>
  </si>
  <si>
    <t>12RE00</t>
  </si>
  <si>
    <t>12RF00</t>
  </si>
  <si>
    <t>12RH00</t>
  </si>
  <si>
    <t>12RI00</t>
  </si>
  <si>
    <t>12RL00</t>
  </si>
  <si>
    <t>12RM00</t>
  </si>
  <si>
    <t>12RO00</t>
  </si>
  <si>
    <t>12RS00</t>
  </si>
  <si>
    <t>12RU00</t>
  </si>
  <si>
    <t>12RV00</t>
  </si>
  <si>
    <t>12RW00</t>
  </si>
  <si>
    <t>12SE00</t>
  </si>
  <si>
    <t>12SK00</t>
  </si>
  <si>
    <t>12SL00</t>
  </si>
  <si>
    <t>12SL01</t>
  </si>
  <si>
    <t>12SM00</t>
  </si>
  <si>
    <t>12SP00</t>
  </si>
  <si>
    <t>12SR00</t>
  </si>
  <si>
    <t>12ST00</t>
  </si>
  <si>
    <t>12SU00</t>
  </si>
  <si>
    <t>12SW00</t>
  </si>
  <si>
    <t>12SY00</t>
  </si>
  <si>
    <t>12TB00</t>
  </si>
  <si>
    <t>12TD00</t>
  </si>
  <si>
    <t>12TE00</t>
  </si>
  <si>
    <t>12TF00</t>
  </si>
  <si>
    <t>12TH00</t>
  </si>
  <si>
    <t>12TK00</t>
  </si>
  <si>
    <t>12TL00</t>
  </si>
  <si>
    <t>12TM00</t>
  </si>
  <si>
    <t>12TN00</t>
  </si>
  <si>
    <t>12TO00</t>
  </si>
  <si>
    <t>12TP00</t>
  </si>
  <si>
    <t>12TR00</t>
  </si>
  <si>
    <t>12TS00</t>
  </si>
  <si>
    <t>12TT00</t>
  </si>
  <si>
    <t>12TT01</t>
  </si>
  <si>
    <t>12TU00</t>
  </si>
  <si>
    <t>12TV00</t>
  </si>
  <si>
    <t>12TX00</t>
  </si>
  <si>
    <t>12TZ00</t>
  </si>
  <si>
    <t>12UA00</t>
  </si>
  <si>
    <t>12UE00</t>
  </si>
  <si>
    <t>12UM00</t>
  </si>
  <si>
    <t>12UO00</t>
  </si>
  <si>
    <t>12UP00</t>
  </si>
  <si>
    <t>12UR00</t>
  </si>
  <si>
    <t>12UU00</t>
  </si>
  <si>
    <t>12UV00</t>
  </si>
  <si>
    <t>12UZ00</t>
  </si>
  <si>
    <t>12VA00</t>
  </si>
  <si>
    <t>12VB00</t>
  </si>
  <si>
    <t>12VC00</t>
  </si>
  <si>
    <t>12VD00</t>
  </si>
  <si>
    <t>12VE00</t>
  </si>
  <si>
    <t>12VF00</t>
  </si>
  <si>
    <t>12VH00</t>
  </si>
  <si>
    <t>12VJ00</t>
  </si>
  <si>
    <t>12VK00</t>
  </si>
  <si>
    <t>12VM00</t>
  </si>
  <si>
    <t>12VN00</t>
  </si>
  <si>
    <t>12VO00</t>
  </si>
  <si>
    <t>12VQ00</t>
  </si>
  <si>
    <t>12VS00</t>
  </si>
  <si>
    <t>12VU00</t>
  </si>
  <si>
    <t>12VV00</t>
  </si>
  <si>
    <t>12VX00</t>
  </si>
  <si>
    <t>12WB00</t>
  </si>
  <si>
    <t>12WD00</t>
  </si>
  <si>
    <t>12WE00</t>
  </si>
  <si>
    <t>12WF00</t>
  </si>
  <si>
    <t>12WI00</t>
  </si>
  <si>
    <t>12WJ00</t>
  </si>
  <si>
    <t>12WK00</t>
  </si>
  <si>
    <t>12WL00</t>
  </si>
  <si>
    <t>12WM00</t>
  </si>
  <si>
    <t>12WN00</t>
  </si>
  <si>
    <t>12WO00</t>
  </si>
  <si>
    <t>12WS00</t>
  </si>
  <si>
    <t>12WT00</t>
  </si>
  <si>
    <t>12WU00</t>
  </si>
  <si>
    <t>12WY00</t>
  </si>
  <si>
    <t>12WZ00</t>
  </si>
  <si>
    <t>12XA00</t>
  </si>
  <si>
    <t>12XD00</t>
  </si>
  <si>
    <t>12XE00</t>
  </si>
  <si>
    <t>12XF00</t>
  </si>
  <si>
    <t>12XG00</t>
  </si>
  <si>
    <t>12XI00</t>
  </si>
  <si>
    <t>12XL00</t>
  </si>
  <si>
    <t>12XM00</t>
  </si>
  <si>
    <t>12XN00</t>
  </si>
  <si>
    <t>12XO00</t>
  </si>
  <si>
    <t>12XQ00</t>
  </si>
  <si>
    <t>12XS00</t>
  </si>
  <si>
    <t>12XW00</t>
  </si>
  <si>
    <t>12XX00</t>
  </si>
  <si>
    <t>12XY00</t>
  </si>
  <si>
    <t>12YB00</t>
  </si>
  <si>
    <t>12YE00</t>
  </si>
  <si>
    <t>12YF00</t>
  </si>
  <si>
    <t>12YL00</t>
  </si>
  <si>
    <t>12YM00</t>
  </si>
  <si>
    <t>12YO00</t>
  </si>
  <si>
    <t>12YQ00</t>
  </si>
  <si>
    <t>12YU00</t>
  </si>
  <si>
    <t>12YV00</t>
  </si>
  <si>
    <t>12YY00</t>
  </si>
  <si>
    <t>12YZ00</t>
  </si>
  <si>
    <t>12ZA00</t>
  </si>
  <si>
    <t>12ZD00</t>
  </si>
  <si>
    <t>12ZE00</t>
  </si>
  <si>
    <t>12ZG00</t>
  </si>
  <si>
    <t>12ZH00</t>
  </si>
  <si>
    <t>12ZI00</t>
  </si>
  <si>
    <t>12ZJ00</t>
  </si>
  <si>
    <t>12ZL00</t>
  </si>
  <si>
    <t>12ZN00</t>
  </si>
  <si>
    <t>12ZO00</t>
  </si>
  <si>
    <t>12ZQ00</t>
  </si>
  <si>
    <t>12ZR00</t>
  </si>
  <si>
    <t>12ZS00</t>
  </si>
  <si>
    <t>12ZT00</t>
  </si>
  <si>
    <t>12ZW00</t>
  </si>
  <si>
    <t>12ZX00</t>
  </si>
  <si>
    <t>13AA00</t>
  </si>
  <si>
    <t>13AE00</t>
  </si>
  <si>
    <t>13AF00</t>
  </si>
  <si>
    <t>13AK00</t>
  </si>
  <si>
    <t>13AL00</t>
  </si>
  <si>
    <t>13AN00</t>
  </si>
  <si>
    <t>13AO00</t>
  </si>
  <si>
    <t>13AQ00</t>
  </si>
  <si>
    <t>13AR00</t>
  </si>
  <si>
    <t>13AS00</t>
  </si>
  <si>
    <t>13AT00</t>
  </si>
  <si>
    <t>13AY00</t>
  </si>
  <si>
    <t>13AZ00</t>
  </si>
  <si>
    <t>13AZ01</t>
  </si>
  <si>
    <t>13BC00</t>
  </si>
  <si>
    <t>13BD00</t>
  </si>
  <si>
    <t>13BE00</t>
  </si>
  <si>
    <t>13BF00</t>
  </si>
  <si>
    <t>13BG00</t>
  </si>
  <si>
    <t>13BI00</t>
  </si>
  <si>
    <t>13BK00</t>
  </si>
  <si>
    <t>13BL00</t>
  </si>
  <si>
    <t>13BM00</t>
  </si>
  <si>
    <t>13BP00</t>
  </si>
  <si>
    <t>13BQ00</t>
  </si>
  <si>
    <t>13BR00</t>
  </si>
  <si>
    <t>13BS00</t>
  </si>
  <si>
    <t>13BT00</t>
  </si>
  <si>
    <t>13BU00</t>
  </si>
  <si>
    <t>13BV00</t>
  </si>
  <si>
    <t>13BW00</t>
  </si>
  <si>
    <t>13BY00</t>
  </si>
  <si>
    <t>13BY01</t>
  </si>
  <si>
    <t>13CC00</t>
  </si>
  <si>
    <t>13CD00</t>
  </si>
  <si>
    <t>13CF00</t>
  </si>
  <si>
    <t>13CG00</t>
  </si>
  <si>
    <t>13CH00</t>
  </si>
  <si>
    <t>13CI00</t>
  </si>
  <si>
    <t>13CJ00</t>
  </si>
  <si>
    <t>13CK00</t>
  </si>
  <si>
    <t>13CL00</t>
  </si>
  <si>
    <t>13CM00</t>
  </si>
  <si>
    <t>13CN00</t>
  </si>
  <si>
    <t>13CP00</t>
  </si>
  <si>
    <t>13CQ00</t>
  </si>
  <si>
    <t>13CT00</t>
  </si>
  <si>
    <t>13CU00</t>
  </si>
  <si>
    <t>13CV00</t>
  </si>
  <si>
    <t>13CW00</t>
  </si>
  <si>
    <t>13CY00</t>
  </si>
  <si>
    <t>13DD00</t>
  </si>
  <si>
    <t>13DH00</t>
  </si>
  <si>
    <t>13DK00</t>
  </si>
  <si>
    <t>13DM00</t>
  </si>
  <si>
    <t>13DO00</t>
  </si>
  <si>
    <t>13DR00</t>
  </si>
  <si>
    <t>13DS00</t>
  </si>
  <si>
    <t>13DT00</t>
  </si>
  <si>
    <t>13DW00</t>
  </si>
  <si>
    <t>13EC00</t>
  </si>
  <si>
    <t>13ED00</t>
  </si>
  <si>
    <t>13EH00</t>
  </si>
  <si>
    <t>13EI00</t>
  </si>
  <si>
    <t>13EK00</t>
  </si>
  <si>
    <t>13EN00</t>
  </si>
  <si>
    <t>13EQ00</t>
  </si>
  <si>
    <t>13ER00</t>
  </si>
  <si>
    <t>13ES00</t>
  </si>
  <si>
    <t>13EZ00</t>
  </si>
  <si>
    <t>13FA00</t>
  </si>
  <si>
    <t>13FF00</t>
  </si>
  <si>
    <t>13FI00</t>
  </si>
  <si>
    <t>13FK00</t>
  </si>
  <si>
    <t>13FM00</t>
  </si>
  <si>
    <t>13FR00</t>
  </si>
  <si>
    <t>13FU00</t>
  </si>
  <si>
    <t>13FW00</t>
  </si>
  <si>
    <t>13GC00</t>
  </si>
  <si>
    <t>13GD00</t>
  </si>
  <si>
    <t>13GJ00</t>
  </si>
  <si>
    <t>13GL00</t>
  </si>
  <si>
    <t>13GN00</t>
  </si>
  <si>
    <t>13GQ00</t>
  </si>
  <si>
    <t>13GU00</t>
  </si>
  <si>
    <t>13GV00</t>
  </si>
  <si>
    <t>13GW00</t>
  </si>
  <si>
    <t>13HA00</t>
  </si>
  <si>
    <t>13HB00</t>
  </si>
  <si>
    <t>13HC00</t>
  </si>
  <si>
    <t>13HD00</t>
  </si>
  <si>
    <t>13HE00</t>
  </si>
  <si>
    <t>13HI00</t>
  </si>
  <si>
    <t>13HJ00</t>
  </si>
  <si>
    <t>13HM00</t>
  </si>
  <si>
    <t>13HN00</t>
  </si>
  <si>
    <t>13HQ00</t>
  </si>
  <si>
    <t>13HR00</t>
  </si>
  <si>
    <t>13HT00</t>
  </si>
  <si>
    <t>13HU00</t>
  </si>
  <si>
    <t>13HX00</t>
  </si>
  <si>
    <t>13HX02</t>
  </si>
  <si>
    <t>13HY00</t>
  </si>
  <si>
    <t>13IC00</t>
  </si>
  <si>
    <t>13ID00</t>
  </si>
  <si>
    <t>13IE00</t>
  </si>
  <si>
    <t>13IF00</t>
  </si>
  <si>
    <t>13IK00</t>
  </si>
  <si>
    <t>13IL00</t>
  </si>
  <si>
    <t>13IP00</t>
  </si>
  <si>
    <t>13IQ00</t>
  </si>
  <si>
    <t>13IR00</t>
  </si>
  <si>
    <t>13IU00</t>
  </si>
  <si>
    <t>13IV00</t>
  </si>
  <si>
    <t>13IZ00</t>
  </si>
  <si>
    <t>13JA00</t>
  </si>
  <si>
    <t>13JH00</t>
  </si>
  <si>
    <t>13JJ00</t>
  </si>
  <si>
    <t>13JJ01</t>
  </si>
  <si>
    <t>13JJ02</t>
  </si>
  <si>
    <t>13JK00</t>
  </si>
  <si>
    <t>13JK01</t>
  </si>
  <si>
    <t>13JL00</t>
  </si>
  <si>
    <t>13JM00</t>
  </si>
  <si>
    <t>13JP00</t>
  </si>
  <si>
    <t>13JQ00</t>
  </si>
  <si>
    <t>13JR00</t>
  </si>
  <si>
    <t>13JS00</t>
  </si>
  <si>
    <t>13JV00</t>
  </si>
  <si>
    <t>13JX00</t>
  </si>
  <si>
    <t>13JY00</t>
  </si>
  <si>
    <t>13KB00</t>
  </si>
  <si>
    <t>13KD00</t>
  </si>
  <si>
    <t>13KG00</t>
  </si>
  <si>
    <t>13KI00</t>
  </si>
  <si>
    <t>13KK00</t>
  </si>
  <si>
    <t>13KM00</t>
  </si>
  <si>
    <t>13KN00</t>
  </si>
  <si>
    <t>13KQ00</t>
  </si>
  <si>
    <t>13KR00</t>
  </si>
  <si>
    <t>13KS00</t>
  </si>
  <si>
    <t>13KT00</t>
  </si>
  <si>
    <t>13KU00</t>
  </si>
  <si>
    <t>13KV00</t>
  </si>
  <si>
    <t>13KW00</t>
  </si>
  <si>
    <t>13KX00</t>
  </si>
  <si>
    <t>13KZ00</t>
  </si>
  <si>
    <t>13LA00</t>
  </si>
  <si>
    <t>13LB00</t>
  </si>
  <si>
    <t>13LE00</t>
  </si>
  <si>
    <t>13LF00</t>
  </si>
  <si>
    <t>13LI00</t>
  </si>
  <si>
    <t>13LM00</t>
  </si>
  <si>
    <t>13LO00</t>
  </si>
  <si>
    <t>13LR00</t>
  </si>
  <si>
    <t>13LV00</t>
  </si>
  <si>
    <t>13LW00</t>
  </si>
  <si>
    <t>13LY00</t>
  </si>
  <si>
    <t>13MB00</t>
  </si>
  <si>
    <t>13MC00</t>
  </si>
  <si>
    <t>13MF00</t>
  </si>
  <si>
    <t>13MG00</t>
  </si>
  <si>
    <t>13MI00</t>
  </si>
  <si>
    <t>13MJ00</t>
  </si>
  <si>
    <t>13MK00</t>
  </si>
  <si>
    <t>13MM00</t>
  </si>
  <si>
    <t>13MN00</t>
  </si>
  <si>
    <t>13MO00</t>
  </si>
  <si>
    <t>13MP00</t>
  </si>
  <si>
    <t>13MR00</t>
  </si>
  <si>
    <t>13MS00</t>
  </si>
  <si>
    <t>13MS01</t>
  </si>
  <si>
    <t>13MT00</t>
  </si>
  <si>
    <t>13MV00</t>
  </si>
  <si>
    <t>13MX00</t>
  </si>
  <si>
    <t>13MY00</t>
  </si>
  <si>
    <t>13MZ00</t>
  </si>
  <si>
    <t>13NA00</t>
  </si>
  <si>
    <t>13NB00</t>
  </si>
  <si>
    <t>13NC00</t>
  </si>
  <si>
    <t>13NG00</t>
  </si>
  <si>
    <t>13NH00</t>
  </si>
  <si>
    <t>13NI00</t>
  </si>
  <si>
    <t>13NP00</t>
  </si>
  <si>
    <t>13NU00</t>
  </si>
  <si>
    <t>13NV00</t>
  </si>
  <si>
    <t>13NX00</t>
  </si>
  <si>
    <t>13NZ00</t>
  </si>
  <si>
    <t>13OA00</t>
  </si>
  <si>
    <t>13OD00</t>
  </si>
  <si>
    <t>13OE00</t>
  </si>
  <si>
    <t>13OF00</t>
  </si>
  <si>
    <t>13OJ00</t>
  </si>
  <si>
    <t>13OK00</t>
  </si>
  <si>
    <t>13ON00</t>
  </si>
  <si>
    <t>13OS00</t>
  </si>
  <si>
    <t>13OW00</t>
  </si>
  <si>
    <t>13OY00</t>
  </si>
  <si>
    <t>13PA00</t>
  </si>
  <si>
    <t>13PG00</t>
  </si>
  <si>
    <t>13PH00</t>
  </si>
  <si>
    <t>13PH01</t>
  </si>
  <si>
    <t>13PI00</t>
  </si>
  <si>
    <t>13PK00</t>
  </si>
  <si>
    <t>13PL00</t>
  </si>
  <si>
    <t>13PP00</t>
  </si>
  <si>
    <t>13PQ00</t>
  </si>
  <si>
    <t>13PR00</t>
  </si>
  <si>
    <t>13PS00</t>
  </si>
  <si>
    <t>13PV00</t>
  </si>
  <si>
    <t>13QB00</t>
  </si>
  <si>
    <t>13QD00</t>
  </si>
  <si>
    <t>13QE00</t>
  </si>
  <si>
    <t>13QG00</t>
  </si>
  <si>
    <t>13QJ00</t>
  </si>
  <si>
    <t>13QL00</t>
  </si>
  <si>
    <t>13QM00</t>
  </si>
  <si>
    <t>13QN00</t>
  </si>
  <si>
    <t>13QO00</t>
  </si>
  <si>
    <t>13QP00</t>
  </si>
  <si>
    <t>13QS00</t>
  </si>
  <si>
    <t>13QV00</t>
  </si>
  <si>
    <t>13QZ00</t>
  </si>
  <si>
    <t>13RA00</t>
  </si>
  <si>
    <t>13RB00</t>
  </si>
  <si>
    <t>13RD00</t>
  </si>
  <si>
    <t>13RF00</t>
  </si>
  <si>
    <t>13RI00</t>
  </si>
  <si>
    <t>13RO00</t>
  </si>
  <si>
    <t>13RP00</t>
  </si>
  <si>
    <t>13RQ00</t>
  </si>
  <si>
    <t>13RS00</t>
  </si>
  <si>
    <t>13RU00</t>
  </si>
  <si>
    <t>13RX00</t>
  </si>
  <si>
    <t>13RY00</t>
  </si>
  <si>
    <t>13RZ00</t>
  </si>
  <si>
    <t>13SB00</t>
  </si>
  <si>
    <t>13SF00</t>
  </si>
  <si>
    <t>13SJ00</t>
  </si>
  <si>
    <t>13SN00</t>
  </si>
  <si>
    <t>13SP00</t>
  </si>
  <si>
    <t>13SQ00</t>
  </si>
  <si>
    <t>13ST00</t>
  </si>
  <si>
    <t>13SX00</t>
  </si>
  <si>
    <t>13SY00</t>
  </si>
  <si>
    <t>13SY01</t>
  </si>
  <si>
    <t>13TA00</t>
  </si>
  <si>
    <t>13TB00</t>
  </si>
  <si>
    <t>13TG00</t>
  </si>
  <si>
    <t>13TJ00</t>
  </si>
  <si>
    <t>13TK00</t>
  </si>
  <si>
    <t>13TM00</t>
  </si>
  <si>
    <t>13TN00</t>
  </si>
  <si>
    <t>13TP00</t>
  </si>
  <si>
    <t>13TQ00</t>
  </si>
  <si>
    <t>13TR00</t>
  </si>
  <si>
    <t>13TT00</t>
  </si>
  <si>
    <t>13TU00</t>
  </si>
  <si>
    <t>13TX00</t>
  </si>
  <si>
    <t>13TY00</t>
  </si>
  <si>
    <t>13UB00</t>
  </si>
  <si>
    <t>13UC00</t>
  </si>
  <si>
    <t>13UD00</t>
  </si>
  <si>
    <t>13UE00</t>
  </si>
  <si>
    <t>13UI00</t>
  </si>
  <si>
    <t>13UJ00</t>
  </si>
  <si>
    <t>13UL00</t>
  </si>
  <si>
    <t>13UO00</t>
  </si>
  <si>
    <t>13UP00</t>
  </si>
  <si>
    <t>13UR00</t>
  </si>
  <si>
    <t>13UV00</t>
  </si>
  <si>
    <t>13UW00</t>
  </si>
  <si>
    <t>13UX00</t>
  </si>
  <si>
    <t>13VC00</t>
  </si>
  <si>
    <t>13VG00</t>
  </si>
  <si>
    <t>13VH00</t>
  </si>
  <si>
    <t>13VI00</t>
  </si>
  <si>
    <t>13VN00</t>
  </si>
  <si>
    <t>13VQ00</t>
  </si>
  <si>
    <t>13VR00</t>
  </si>
  <si>
    <t>13VS00</t>
  </si>
  <si>
    <t>13VY00</t>
  </si>
  <si>
    <t>13WB00</t>
  </si>
  <si>
    <t>13WC00</t>
  </si>
  <si>
    <t>13WE00</t>
  </si>
  <si>
    <t>13WI00</t>
  </si>
  <si>
    <t>13WM00</t>
  </si>
  <si>
    <t>13WQ00</t>
  </si>
  <si>
    <t>13WR00</t>
  </si>
  <si>
    <t>13WS00</t>
  </si>
  <si>
    <t>13WT00</t>
  </si>
  <si>
    <t>13WU00</t>
  </si>
  <si>
    <t>13WV00</t>
  </si>
  <si>
    <t>13WW00</t>
  </si>
  <si>
    <t>13WX00</t>
  </si>
  <si>
    <t>13WZ00</t>
  </si>
  <si>
    <t>13XA00</t>
  </si>
  <si>
    <t>13XE00</t>
  </si>
  <si>
    <t>13XF00</t>
  </si>
  <si>
    <t>13XG00</t>
  </si>
  <si>
    <t>13XH00</t>
  </si>
  <si>
    <t>13XI00</t>
  </si>
  <si>
    <t>13XJ00</t>
  </si>
  <si>
    <t>13XL00</t>
  </si>
  <si>
    <t>13XM00</t>
  </si>
  <si>
    <t>13XN00</t>
  </si>
  <si>
    <t>13XP00</t>
  </si>
  <si>
    <t>13XQ00</t>
  </si>
  <si>
    <t>13XS00</t>
  </si>
  <si>
    <t>13XT00</t>
  </si>
  <si>
    <t>13XU00</t>
  </si>
  <si>
    <t>13XW00</t>
  </si>
  <si>
    <t>13XW01</t>
  </si>
  <si>
    <t>13XW02</t>
  </si>
  <si>
    <t>13XX00</t>
  </si>
  <si>
    <t>13YA00</t>
  </si>
  <si>
    <t>13YD00</t>
  </si>
  <si>
    <t>13YH00</t>
  </si>
  <si>
    <t>13YI00</t>
  </si>
  <si>
    <t>13YL00</t>
  </si>
  <si>
    <t>13YM00</t>
  </si>
  <si>
    <t>13YO00</t>
  </si>
  <si>
    <t>13YQ00</t>
  </si>
  <si>
    <t>13YR00</t>
  </si>
  <si>
    <t>13YT00</t>
  </si>
  <si>
    <t>13YV00</t>
  </si>
  <si>
    <t>13YW00</t>
  </si>
  <si>
    <t>13YX00</t>
  </si>
  <si>
    <t>13YZ00</t>
  </si>
  <si>
    <t>13YZ01</t>
  </si>
  <si>
    <t>13ZB00</t>
  </si>
  <si>
    <t>13ZE00</t>
  </si>
  <si>
    <t>13ZF00</t>
  </si>
  <si>
    <t>13ZG00</t>
  </si>
  <si>
    <t>13ZJ00</t>
  </si>
  <si>
    <t>13ZL00</t>
  </si>
  <si>
    <t>13ZM00</t>
  </si>
  <si>
    <t>13ZN00</t>
  </si>
  <si>
    <t>13ZO00</t>
  </si>
  <si>
    <t>13ZR00</t>
  </si>
  <si>
    <t>13ZS00</t>
  </si>
  <si>
    <t>13ZW00</t>
  </si>
  <si>
    <t>13ZY00</t>
  </si>
  <si>
    <t>14AB00</t>
  </si>
  <si>
    <t>14AD00</t>
  </si>
  <si>
    <t>14AE00</t>
  </si>
  <si>
    <t>14AG00</t>
  </si>
  <si>
    <t>14AH00</t>
  </si>
  <si>
    <t>14AI00</t>
  </si>
  <si>
    <t>14AL00</t>
  </si>
  <si>
    <t>14AS00</t>
  </si>
  <si>
    <t>14AZ00</t>
  </si>
  <si>
    <t>14BB00</t>
  </si>
  <si>
    <t>14BC00</t>
  </si>
  <si>
    <t>14BD00</t>
  </si>
  <si>
    <t>14BG00</t>
  </si>
  <si>
    <t>14BJ00</t>
  </si>
  <si>
    <t>14BL00</t>
  </si>
  <si>
    <t>14BO00</t>
  </si>
  <si>
    <t>14BP00</t>
  </si>
  <si>
    <t>14BQ00</t>
  </si>
  <si>
    <t>14BT00</t>
  </si>
  <si>
    <t>14BV00</t>
  </si>
  <si>
    <t>14BW00</t>
  </si>
  <si>
    <t>14BZ00</t>
  </si>
  <si>
    <t>14CA00</t>
  </si>
  <si>
    <t>14CI00</t>
  </si>
  <si>
    <t>14CL00</t>
  </si>
  <si>
    <t>14CM00</t>
  </si>
  <si>
    <t>14CR00</t>
  </si>
  <si>
    <t>14CW00</t>
  </si>
  <si>
    <t>14CX00</t>
  </si>
  <si>
    <t>14CY00</t>
  </si>
  <si>
    <t>14DF00</t>
  </si>
  <si>
    <t>14DG00</t>
  </si>
  <si>
    <t>14DI00</t>
  </si>
  <si>
    <t>14DJ00</t>
  </si>
  <si>
    <t>14DK00</t>
  </si>
  <si>
    <t>14DL00</t>
  </si>
  <si>
    <t>14DN00</t>
  </si>
  <si>
    <t>14DO00</t>
  </si>
  <si>
    <t>14DP00</t>
  </si>
  <si>
    <t>14DS00</t>
  </si>
  <si>
    <t>14DU00</t>
  </si>
  <si>
    <t>14DW00</t>
  </si>
  <si>
    <t>14DZ00</t>
  </si>
  <si>
    <t>14DZ01</t>
  </si>
  <si>
    <t>14EB00</t>
  </si>
  <si>
    <t>14EC00</t>
  </si>
  <si>
    <t>14EG00</t>
  </si>
  <si>
    <t>14EJ00</t>
  </si>
  <si>
    <t>14EK00</t>
  </si>
  <si>
    <t>14EL00</t>
  </si>
  <si>
    <t>14EP00</t>
  </si>
  <si>
    <t>14EQ00</t>
  </si>
  <si>
    <t>14ER00</t>
  </si>
  <si>
    <t>14ET00</t>
  </si>
  <si>
    <t>14EV00</t>
  </si>
  <si>
    <t>14EW00</t>
  </si>
  <si>
    <t>14EX00</t>
  </si>
  <si>
    <t>14EZ00</t>
  </si>
  <si>
    <t>14FA00</t>
  </si>
  <si>
    <t>14FC00</t>
  </si>
  <si>
    <t>14FD00</t>
  </si>
  <si>
    <t>14FE00</t>
  </si>
  <si>
    <t>14FG00</t>
  </si>
  <si>
    <t>14FH00</t>
  </si>
  <si>
    <t>14FI00</t>
  </si>
  <si>
    <t>14FJ00</t>
  </si>
  <si>
    <t>14FM00</t>
  </si>
  <si>
    <t>14FP00</t>
  </si>
  <si>
    <t>14FQ00</t>
  </si>
  <si>
    <t>14FR00</t>
  </si>
  <si>
    <t>14FS00</t>
  </si>
  <si>
    <t>14FU00</t>
  </si>
  <si>
    <t>14FX00</t>
  </si>
  <si>
    <t>14FY00</t>
  </si>
  <si>
    <t>14GD00</t>
  </si>
  <si>
    <t>14GF00</t>
  </si>
  <si>
    <t>14GK00</t>
  </si>
  <si>
    <t>14GL00</t>
  </si>
  <si>
    <t>14GN00</t>
  </si>
  <si>
    <t>14GQ00</t>
  </si>
  <si>
    <t>14GR00</t>
  </si>
  <si>
    <t>14GU00</t>
  </si>
  <si>
    <t>14GV00</t>
  </si>
  <si>
    <t>14GW00</t>
  </si>
  <si>
    <t>14HA00</t>
  </si>
  <si>
    <t>14HB00</t>
  </si>
  <si>
    <t>14HC00</t>
  </si>
  <si>
    <t>14HD00</t>
  </si>
  <si>
    <t>14HE00</t>
  </si>
  <si>
    <t>14HJ00</t>
  </si>
  <si>
    <t>14HK00</t>
  </si>
  <si>
    <t>14HM00</t>
  </si>
  <si>
    <t>14HO00</t>
  </si>
  <si>
    <t>14HR00</t>
  </si>
  <si>
    <t>14HS00</t>
  </si>
  <si>
    <t>14HT00</t>
  </si>
  <si>
    <t>14HU00</t>
  </si>
  <si>
    <t>14HV00</t>
  </si>
  <si>
    <t>14HY00</t>
  </si>
  <si>
    <t>14HZ00</t>
  </si>
  <si>
    <t>14IA00</t>
  </si>
  <si>
    <t>14IH00</t>
  </si>
  <si>
    <t>14IK00</t>
  </si>
  <si>
    <t>14IM00</t>
  </si>
  <si>
    <t>14IP00</t>
  </si>
  <si>
    <t>14IS00</t>
  </si>
  <si>
    <t>14IW00</t>
  </si>
  <si>
    <t>14IX00</t>
  </si>
  <si>
    <t>14IY00</t>
  </si>
  <si>
    <t>14JC00</t>
  </si>
  <si>
    <t>14JC01</t>
  </si>
  <si>
    <t>14JI00</t>
  </si>
  <si>
    <t>14JK00</t>
  </si>
  <si>
    <t>14JR00</t>
  </si>
  <si>
    <t>14JW00</t>
  </si>
  <si>
    <t>14JY00</t>
  </si>
  <si>
    <t>14JZ00</t>
  </si>
  <si>
    <t>14KG00</t>
  </si>
  <si>
    <t>14KH00</t>
  </si>
  <si>
    <t>14KI00</t>
  </si>
  <si>
    <t>14KK00</t>
  </si>
  <si>
    <t>14KM00</t>
  </si>
  <si>
    <t>14KN00</t>
  </si>
  <si>
    <t>14KP00</t>
  </si>
  <si>
    <t>14KQ00</t>
  </si>
  <si>
    <t>14KW00</t>
  </si>
  <si>
    <t>14KY00</t>
  </si>
  <si>
    <t>14LB00</t>
  </si>
  <si>
    <t>14LG00</t>
  </si>
  <si>
    <t>14LL00</t>
  </si>
  <si>
    <t>14LM00</t>
  </si>
  <si>
    <t>14LP00</t>
  </si>
  <si>
    <t>14LQ00</t>
  </si>
  <si>
    <t>14LR00</t>
  </si>
  <si>
    <t>14LT00</t>
  </si>
  <si>
    <t>14LV00</t>
  </si>
  <si>
    <t>14LW00</t>
  </si>
  <si>
    <t>14LZ00</t>
  </si>
  <si>
    <t>14MH00</t>
  </si>
  <si>
    <t>14MK00</t>
  </si>
  <si>
    <t>14ML00</t>
  </si>
  <si>
    <t>14MM00</t>
  </si>
  <si>
    <t>14MN00</t>
  </si>
  <si>
    <t>14MO00</t>
  </si>
  <si>
    <t>14MQ00</t>
  </si>
  <si>
    <t>14MR00</t>
  </si>
  <si>
    <t>14MS00</t>
  </si>
  <si>
    <t>14MT00</t>
  </si>
  <si>
    <t>14MT01</t>
  </si>
  <si>
    <t>14MU00</t>
  </si>
  <si>
    <t>14MW00</t>
  </si>
  <si>
    <t>14MX00</t>
  </si>
  <si>
    <t>14PU00</t>
  </si>
  <si>
    <t>14PZ00</t>
  </si>
  <si>
    <t>14QA00</t>
  </si>
  <si>
    <t>14QC00</t>
  </si>
  <si>
    <t>14QC02</t>
  </si>
  <si>
    <t>14QI00</t>
  </si>
  <si>
    <t>14QJ00</t>
  </si>
  <si>
    <t>14QN00</t>
  </si>
  <si>
    <t>14QQ00</t>
  </si>
  <si>
    <t>14QR00</t>
  </si>
  <si>
    <t>14VM00</t>
  </si>
  <si>
    <t>14XL00</t>
  </si>
  <si>
    <t>14XM00</t>
  </si>
  <si>
    <t>14XP00</t>
  </si>
  <si>
    <t>14XR00</t>
  </si>
  <si>
    <t>14XU00</t>
  </si>
  <si>
    <t>14XW00</t>
  </si>
  <si>
    <t>14XY00</t>
  </si>
  <si>
    <t>14YB00</t>
  </si>
  <si>
    <t>14YF00</t>
  </si>
  <si>
    <t>14YM00</t>
  </si>
  <si>
    <t>14YP00</t>
  </si>
  <si>
    <t>14YR00</t>
  </si>
  <si>
    <t>14YS00</t>
  </si>
  <si>
    <t>14YU00</t>
  </si>
  <si>
    <t>14YV00</t>
  </si>
  <si>
    <t>14YV01</t>
  </si>
  <si>
    <t>14YX00</t>
  </si>
  <si>
    <t>14ZA00</t>
  </si>
  <si>
    <t>14ZB00</t>
  </si>
  <si>
    <t>14ZD00</t>
  </si>
  <si>
    <t>14ZG00</t>
  </si>
  <si>
    <t>14ZJ00</t>
  </si>
  <si>
    <t>14ZK00</t>
  </si>
  <si>
    <t>14ZL00</t>
  </si>
  <si>
    <t>14ZO00</t>
  </si>
  <si>
    <t>14ZP00</t>
  </si>
  <si>
    <t>14ZQ00</t>
  </si>
  <si>
    <t>14ZS00</t>
  </si>
  <si>
    <t>14ZV00</t>
  </si>
  <si>
    <t>14ZW00</t>
  </si>
  <si>
    <t>14ZY00</t>
  </si>
  <si>
    <t>14ZZ00</t>
  </si>
  <si>
    <t>15AB00</t>
  </si>
  <si>
    <t>15AH00</t>
  </si>
  <si>
    <t>15AI00</t>
  </si>
  <si>
    <t>15AL00</t>
  </si>
  <si>
    <t>15AN00</t>
  </si>
  <si>
    <t>15AO00</t>
  </si>
  <si>
    <t>15AP00</t>
  </si>
  <si>
    <t>15AS00</t>
  </si>
  <si>
    <t>15AU00</t>
  </si>
  <si>
    <t>15AV00</t>
  </si>
  <si>
    <t>15AZ00</t>
  </si>
  <si>
    <t>15BD00</t>
  </si>
  <si>
    <t>15BG00</t>
  </si>
  <si>
    <t>15BI00</t>
  </si>
  <si>
    <t>15BO00</t>
  </si>
  <si>
    <t>15BP00</t>
  </si>
  <si>
    <t>15BQ00</t>
  </si>
  <si>
    <t>15BR00</t>
  </si>
  <si>
    <t>15BR01</t>
  </si>
  <si>
    <t>15BT00</t>
  </si>
  <si>
    <t>15BU00</t>
  </si>
  <si>
    <t>15BV00</t>
  </si>
  <si>
    <t>15BW00</t>
  </si>
  <si>
    <t>15BX00</t>
  </si>
  <si>
    <t>15BY00</t>
  </si>
  <si>
    <t>15BZ00</t>
  </si>
  <si>
    <t>15CA00</t>
  </si>
  <si>
    <t>15CB00</t>
  </si>
  <si>
    <t>15CC00</t>
  </si>
  <si>
    <t>15CF00</t>
  </si>
  <si>
    <t>15CG00</t>
  </si>
  <si>
    <t>15CK00</t>
  </si>
  <si>
    <t>15CM00</t>
  </si>
  <si>
    <t>15CO00</t>
  </si>
  <si>
    <t>15CP00</t>
  </si>
  <si>
    <t>15CQ00</t>
  </si>
  <si>
    <t>15CR00</t>
  </si>
  <si>
    <t>15CS00</t>
  </si>
  <si>
    <t>15CT00</t>
  </si>
  <si>
    <t>15CU00</t>
  </si>
  <si>
    <t>15CV00</t>
  </si>
  <si>
    <t>15CX00</t>
  </si>
  <si>
    <t>15CY00</t>
  </si>
  <si>
    <t>15CZ00</t>
  </si>
  <si>
    <t>15DA00</t>
  </si>
  <si>
    <t>15DB00</t>
  </si>
  <si>
    <t>15DC00</t>
  </si>
  <si>
    <t>15DD00</t>
  </si>
  <si>
    <t>15DF00</t>
  </si>
  <si>
    <t>15DI00</t>
  </si>
  <si>
    <t>15DK00</t>
  </si>
  <si>
    <t>15DL00</t>
  </si>
  <si>
    <t>15DM00</t>
  </si>
  <si>
    <t>15DP00</t>
  </si>
  <si>
    <t>15DQ00</t>
  </si>
  <si>
    <t>15DS00</t>
  </si>
  <si>
    <t>15DT00</t>
  </si>
  <si>
    <t>15DU00</t>
  </si>
  <si>
    <t>15DV00</t>
  </si>
  <si>
    <t>15DW00</t>
  </si>
  <si>
    <t>15DY00</t>
  </si>
  <si>
    <t>15ED00</t>
  </si>
  <si>
    <t>15EF00</t>
  </si>
  <si>
    <t>15EI00</t>
  </si>
  <si>
    <t>15EJ00</t>
  </si>
  <si>
    <t>15EM00</t>
  </si>
  <si>
    <t>15EP00</t>
  </si>
  <si>
    <t>15EQ00</t>
  </si>
  <si>
    <t>15ET00</t>
  </si>
  <si>
    <t>15EV00</t>
  </si>
  <si>
    <t>15EX00</t>
  </si>
  <si>
    <t>15FC00</t>
  </si>
  <si>
    <t>15FD00</t>
  </si>
  <si>
    <t>15FE00</t>
  </si>
  <si>
    <t>15FH00</t>
  </si>
  <si>
    <t>15FJ00</t>
  </si>
  <si>
    <t>15FK00</t>
  </si>
  <si>
    <t>15FL00</t>
  </si>
  <si>
    <t>15FM00</t>
  </si>
  <si>
    <t>15FO00</t>
  </si>
  <si>
    <t>15FO01</t>
  </si>
  <si>
    <t>15FQ00</t>
  </si>
  <si>
    <t>15FR00</t>
  </si>
  <si>
    <t>15FS00</t>
  </si>
  <si>
    <t>15FT00</t>
  </si>
  <si>
    <t>15FT01</t>
  </si>
  <si>
    <t>15FU00</t>
  </si>
  <si>
    <t>15FX00</t>
  </si>
  <si>
    <t>15FZ00</t>
  </si>
  <si>
    <t>15GC00</t>
  </si>
  <si>
    <t>15GF00</t>
  </si>
  <si>
    <t>15GH00</t>
  </si>
  <si>
    <t>15GL00</t>
  </si>
  <si>
    <t>15GR00</t>
  </si>
  <si>
    <t>15GT00</t>
  </si>
  <si>
    <t>15GV00</t>
  </si>
  <si>
    <t>15GX00</t>
  </si>
  <si>
    <t>15GZ00</t>
  </si>
  <si>
    <t>15HB00</t>
  </si>
  <si>
    <t>15HH00</t>
  </si>
  <si>
    <t>15HJ00</t>
  </si>
  <si>
    <t>15HQ00</t>
  </si>
  <si>
    <t>15HR00</t>
  </si>
  <si>
    <t>15HS00</t>
  </si>
  <si>
    <t>15HT00</t>
  </si>
  <si>
    <t>15HV00</t>
  </si>
  <si>
    <t>15HW00</t>
  </si>
  <si>
    <t>15HY00</t>
  </si>
  <si>
    <t>15IB00</t>
  </si>
  <si>
    <t>15IC00</t>
  </si>
  <si>
    <t>15IE00</t>
  </si>
  <si>
    <t>15IF00</t>
  </si>
  <si>
    <t>15IH00</t>
  </si>
  <si>
    <t>15IK00</t>
  </si>
  <si>
    <t>15IL00</t>
  </si>
  <si>
    <t>15IQ00</t>
  </si>
  <si>
    <t>15IR00</t>
  </si>
  <si>
    <t>15IU00</t>
  </si>
  <si>
    <t>15IV00</t>
  </si>
  <si>
    <t>15IX00</t>
  </si>
  <si>
    <t>15IY00</t>
  </si>
  <si>
    <t>15JC00</t>
  </si>
  <si>
    <t>15JD00</t>
  </si>
  <si>
    <t>15JF00</t>
  </si>
  <si>
    <t>15JG00</t>
  </si>
  <si>
    <t>15JI00</t>
  </si>
  <si>
    <t>15JJ00</t>
  </si>
  <si>
    <t>15JN00</t>
  </si>
  <si>
    <t>15JO00</t>
  </si>
  <si>
    <t>15JS00</t>
  </si>
  <si>
    <t>15JT00</t>
  </si>
  <si>
    <t>15JU00</t>
  </si>
  <si>
    <t>15JV00</t>
  </si>
  <si>
    <t>15JW00</t>
  </si>
  <si>
    <t>15JZ00</t>
  </si>
  <si>
    <t>15KA00</t>
  </si>
  <si>
    <t>15KD00</t>
  </si>
  <si>
    <t>15KE00</t>
  </si>
  <si>
    <t>15KG00</t>
  </si>
  <si>
    <t>15KI00</t>
  </si>
  <si>
    <t>15KJ00</t>
  </si>
  <si>
    <t>15KL00</t>
  </si>
  <si>
    <t>15KN00</t>
  </si>
  <si>
    <t>15KQ00</t>
  </si>
  <si>
    <t>15KT00</t>
  </si>
  <si>
    <t>15KU00</t>
  </si>
  <si>
    <t>15KV00</t>
  </si>
  <si>
    <t>15KW00</t>
  </si>
  <si>
    <t>15KX00</t>
  </si>
  <si>
    <t>15LA00</t>
  </si>
  <si>
    <t>15LC00</t>
  </si>
  <si>
    <t>15LE00</t>
  </si>
  <si>
    <t>15LG00</t>
  </si>
  <si>
    <t>15LH00</t>
  </si>
  <si>
    <t>15LL00</t>
  </si>
  <si>
    <t>15LN00</t>
  </si>
  <si>
    <t>15LN01</t>
  </si>
  <si>
    <t>15LQ00</t>
  </si>
  <si>
    <t>15LU00</t>
  </si>
  <si>
    <t>15LV00</t>
  </si>
  <si>
    <t>15LX00</t>
  </si>
  <si>
    <t>15MD00</t>
  </si>
  <si>
    <t>15MH00</t>
  </si>
  <si>
    <t>15ML00</t>
  </si>
  <si>
    <t>15MN00</t>
  </si>
  <si>
    <t>15MO00</t>
  </si>
  <si>
    <t>15MP00</t>
  </si>
  <si>
    <t>15MU00</t>
  </si>
  <si>
    <t>15MW00</t>
  </si>
  <si>
    <t>15NA00</t>
  </si>
  <si>
    <t>15NB00</t>
  </si>
  <si>
    <t>15ND00</t>
  </si>
  <si>
    <t>15NI00</t>
  </si>
  <si>
    <t>15NJ00</t>
  </si>
  <si>
    <t>15NK00</t>
  </si>
  <si>
    <t>15NM00</t>
  </si>
  <si>
    <t>15NR00</t>
  </si>
  <si>
    <t>15NR01</t>
  </si>
  <si>
    <t>15NS00</t>
  </si>
  <si>
    <t>15NU00</t>
  </si>
  <si>
    <t>15NV00</t>
  </si>
  <si>
    <t>15NX00</t>
  </si>
  <si>
    <t>15NX01</t>
  </si>
  <si>
    <t>15NZ00</t>
  </si>
  <si>
    <t>15OF00</t>
  </si>
  <si>
    <t>15OH00</t>
  </si>
  <si>
    <t>15OK00</t>
  </si>
  <si>
    <t>15OP00</t>
  </si>
  <si>
    <t>15OQ00</t>
  </si>
  <si>
    <t>15OR00</t>
  </si>
  <si>
    <t>15OU00</t>
  </si>
  <si>
    <t>15OV00</t>
  </si>
  <si>
    <t>15OY00</t>
  </si>
  <si>
    <t>15OZ00</t>
  </si>
  <si>
    <t>15PB00</t>
  </si>
  <si>
    <t>15PD00</t>
  </si>
  <si>
    <t>15PE00</t>
  </si>
  <si>
    <t>15PG00</t>
  </si>
  <si>
    <t>15PJ00</t>
  </si>
  <si>
    <t>15PJ01</t>
  </si>
  <si>
    <t>15PM00</t>
  </si>
  <si>
    <t>15PO00</t>
  </si>
  <si>
    <t>15PP00</t>
  </si>
  <si>
    <t>15PV00</t>
  </si>
  <si>
    <t>15PW00</t>
  </si>
  <si>
    <t>15PX00</t>
  </si>
  <si>
    <t>15PZ00</t>
  </si>
  <si>
    <t>15QA00</t>
  </si>
  <si>
    <t>15QD00</t>
  </si>
  <si>
    <t>15QG00</t>
  </si>
  <si>
    <t>15QK00</t>
  </si>
  <si>
    <t>15QL00</t>
  </si>
  <si>
    <t>15QL02</t>
  </si>
  <si>
    <t>15QM00</t>
  </si>
  <si>
    <t>15QY00</t>
  </si>
  <si>
    <t>15RE00</t>
  </si>
  <si>
    <t>15RG00</t>
  </si>
  <si>
    <t>15RJ00</t>
  </si>
  <si>
    <t>15RK00</t>
  </si>
  <si>
    <t>15RL00</t>
  </si>
  <si>
    <t>15RM00</t>
  </si>
  <si>
    <t>15RP00</t>
  </si>
  <si>
    <t>15RT00</t>
  </si>
  <si>
    <t>15RZ00</t>
  </si>
  <si>
    <t>15SB00</t>
  </si>
  <si>
    <t>15SF00</t>
  </si>
  <si>
    <t>15SG00</t>
  </si>
  <si>
    <t>15SH00</t>
  </si>
  <si>
    <t>15SK00</t>
  </si>
  <si>
    <t>15SM00</t>
  </si>
  <si>
    <t>15SN00</t>
  </si>
  <si>
    <t>15SP00</t>
  </si>
  <si>
    <t>15SQ00</t>
  </si>
  <si>
    <t>15SW00</t>
  </si>
  <si>
    <t>15SY00</t>
  </si>
  <si>
    <t>15SZ00</t>
  </si>
  <si>
    <t>15TF00</t>
  </si>
  <si>
    <t>15TG00</t>
  </si>
  <si>
    <t>15TJ00</t>
  </si>
  <si>
    <t>15TL00</t>
  </si>
  <si>
    <t>15TO00</t>
  </si>
  <si>
    <t>15TP00</t>
  </si>
  <si>
    <t>15TT00</t>
  </si>
  <si>
    <t>15TV00</t>
  </si>
  <si>
    <t>15UA00</t>
  </si>
  <si>
    <t>15UB00</t>
  </si>
  <si>
    <t>15UC00</t>
  </si>
  <si>
    <t>15UF00</t>
  </si>
  <si>
    <t>15UJ00</t>
  </si>
  <si>
    <t>15UN00</t>
  </si>
  <si>
    <t>15UO00</t>
  </si>
  <si>
    <t>15UP00</t>
  </si>
  <si>
    <t>15UT00</t>
  </si>
  <si>
    <t>15UU00</t>
  </si>
  <si>
    <t>15UV00</t>
  </si>
  <si>
    <t>15UW00</t>
  </si>
  <si>
    <t>15UZ00</t>
  </si>
  <si>
    <t>15VA00</t>
  </si>
  <si>
    <t>15VC00</t>
  </si>
  <si>
    <t>15VE00</t>
  </si>
  <si>
    <t>15VF00</t>
  </si>
  <si>
    <t>15VF01</t>
  </si>
  <si>
    <t>15VH00</t>
  </si>
  <si>
    <t>15VL00</t>
  </si>
  <si>
    <t>15VM00</t>
  </si>
  <si>
    <t>15VN00</t>
  </si>
  <si>
    <t>15VO00</t>
  </si>
  <si>
    <t>15VR00</t>
  </si>
  <si>
    <t>15VU00</t>
  </si>
  <si>
    <t>15VY00</t>
  </si>
  <si>
    <t>15VZ00</t>
  </si>
  <si>
    <t>15WF00</t>
  </si>
  <si>
    <t>15WG00</t>
  </si>
  <si>
    <t>15WH00</t>
  </si>
  <si>
    <t>15WI00</t>
  </si>
  <si>
    <t>15WJ00</t>
  </si>
  <si>
    <t>15WK00</t>
  </si>
  <si>
    <t>15WQ00</t>
  </si>
  <si>
    <t>15WT00</t>
  </si>
  <si>
    <t>15WU00</t>
  </si>
  <si>
    <t>15WV00</t>
  </si>
  <si>
    <t>15WW00</t>
  </si>
  <si>
    <t>15WZ00</t>
  </si>
  <si>
    <t>15XA00</t>
  </si>
  <si>
    <t>15XB00</t>
  </si>
  <si>
    <t>15XC00</t>
  </si>
  <si>
    <t>15XD00</t>
  </si>
  <si>
    <t>15XE00</t>
  </si>
  <si>
    <t>15XF00</t>
  </si>
  <si>
    <t>15XH00</t>
  </si>
  <si>
    <t>15XI00</t>
  </si>
  <si>
    <t>15XJ00</t>
  </si>
  <si>
    <t>15XK00</t>
  </si>
  <si>
    <t>15XN00</t>
  </si>
  <si>
    <t>15XO00</t>
  </si>
  <si>
    <t>15XP00</t>
  </si>
  <si>
    <t>15XT00</t>
  </si>
  <si>
    <t>15XW00</t>
  </si>
  <si>
    <t>15XX00</t>
  </si>
  <si>
    <t>15XZ00</t>
  </si>
  <si>
    <t>15YB00</t>
  </si>
  <si>
    <t>15YD00</t>
  </si>
  <si>
    <t>15YE00</t>
  </si>
  <si>
    <t>15YF00</t>
  </si>
  <si>
    <t>15YF01</t>
  </si>
  <si>
    <t>15YG00</t>
  </si>
  <si>
    <t>15YJ00</t>
  </si>
  <si>
    <t>15YO00</t>
  </si>
  <si>
    <t>15YP00</t>
  </si>
  <si>
    <t>15YR00</t>
  </si>
  <si>
    <t>15YR01</t>
  </si>
  <si>
    <t>15YU00</t>
  </si>
  <si>
    <t>15YY00</t>
  </si>
  <si>
    <t>15ZB00</t>
  </si>
  <si>
    <t>15ZC00</t>
  </si>
  <si>
    <t>15ZD00</t>
  </si>
  <si>
    <t>15ZE00</t>
  </si>
  <si>
    <t>15ZF00</t>
  </si>
  <si>
    <t>15ZH00</t>
  </si>
  <si>
    <t>15ZJ00</t>
  </si>
  <si>
    <t>15ZK00</t>
  </si>
  <si>
    <t>15ZM00</t>
  </si>
  <si>
    <t>15ZP00</t>
  </si>
  <si>
    <t>15ZQ00</t>
  </si>
  <si>
    <t>15ZW00</t>
  </si>
  <si>
    <t>15ZX00</t>
  </si>
  <si>
    <t>15ZZ00</t>
  </si>
  <si>
    <t>16AA00</t>
  </si>
  <si>
    <t>16AA03</t>
  </si>
  <si>
    <t>16AB00</t>
  </si>
  <si>
    <t>16AD00</t>
  </si>
  <si>
    <t>16AF00</t>
  </si>
  <si>
    <t>16AH00</t>
  </si>
  <si>
    <t>16AJ00</t>
  </si>
  <si>
    <t>16AK00</t>
  </si>
  <si>
    <t>16AP00</t>
  </si>
  <si>
    <t>16AR00</t>
  </si>
  <si>
    <t>16AU00</t>
  </si>
  <si>
    <t>16AY00</t>
  </si>
  <si>
    <t>16AZ00</t>
  </si>
  <si>
    <t>16BA00</t>
  </si>
  <si>
    <t>16BC00</t>
  </si>
  <si>
    <t>16BD00</t>
  </si>
  <si>
    <t>16BE00</t>
  </si>
  <si>
    <t>16BH00</t>
  </si>
  <si>
    <t>16BL00</t>
  </si>
  <si>
    <t>16BL01</t>
  </si>
  <si>
    <t>16BN00</t>
  </si>
  <si>
    <t>16BO00</t>
  </si>
  <si>
    <t>16BO01</t>
  </si>
  <si>
    <t>16BR00</t>
  </si>
  <si>
    <t>16BU00</t>
  </si>
  <si>
    <t>16BX00</t>
  </si>
  <si>
    <t>16BZ00</t>
  </si>
  <si>
    <t>16CA00</t>
  </si>
  <si>
    <t>16CB00</t>
  </si>
  <si>
    <t>16CC00</t>
  </si>
  <si>
    <t>16CF00</t>
  </si>
  <si>
    <t>16CH00</t>
  </si>
  <si>
    <t>16CI00</t>
  </si>
  <si>
    <t>16CN00</t>
  </si>
  <si>
    <t>16CP00</t>
  </si>
  <si>
    <t>16CQ00</t>
  </si>
  <si>
    <t>16CZ00</t>
  </si>
  <si>
    <t>16DA00</t>
  </si>
  <si>
    <t>16DB00</t>
  </si>
  <si>
    <t>16DD00</t>
  </si>
  <si>
    <t>16DE00</t>
  </si>
  <si>
    <t>16DF00</t>
  </si>
  <si>
    <t>16DG00</t>
  </si>
  <si>
    <t>16DH00</t>
  </si>
  <si>
    <t>16DI00</t>
  </si>
  <si>
    <t>16DJ00</t>
  </si>
  <si>
    <t>16DK00</t>
  </si>
  <si>
    <t>16DM00</t>
  </si>
  <si>
    <t>16DS00</t>
  </si>
  <si>
    <t>16DV00</t>
  </si>
  <si>
    <t>16DW00</t>
  </si>
  <si>
    <t>16DX00</t>
  </si>
  <si>
    <t>16DY00</t>
  </si>
  <si>
    <t>16DZ00</t>
  </si>
  <si>
    <t>16EA00</t>
  </si>
  <si>
    <t>16EB00</t>
  </si>
  <si>
    <t>16EC00</t>
  </si>
  <si>
    <t>16EJ00</t>
  </si>
  <si>
    <t>16EL00</t>
  </si>
  <si>
    <t>16EN00</t>
  </si>
  <si>
    <t>16EO00</t>
  </si>
  <si>
    <t>16EP00</t>
  </si>
  <si>
    <t>16EQ00</t>
  </si>
  <si>
    <t>16ET00</t>
  </si>
  <si>
    <t>16FI00</t>
  </si>
  <si>
    <t>16FK00</t>
  </si>
  <si>
    <t>16FL00</t>
  </si>
  <si>
    <t>16FR00</t>
  </si>
  <si>
    <t>16FS00</t>
  </si>
  <si>
    <t>16FT00</t>
  </si>
  <si>
    <t>16FU00</t>
  </si>
  <si>
    <t>16FV00</t>
  </si>
  <si>
    <t>16FW00</t>
  </si>
  <si>
    <t>16GB00</t>
  </si>
  <si>
    <t>16GD00</t>
  </si>
  <si>
    <t>16GK00</t>
  </si>
  <si>
    <t>16GL00</t>
  </si>
  <si>
    <t>16GN00</t>
  </si>
  <si>
    <t>16GQ00</t>
  </si>
  <si>
    <t>16GT00</t>
  </si>
  <si>
    <t>16GU00</t>
  </si>
  <si>
    <t>16GV00</t>
  </si>
  <si>
    <t>16HB00</t>
  </si>
  <si>
    <t>16HC00</t>
  </si>
  <si>
    <t>16HE00</t>
  </si>
  <si>
    <t>16HF00</t>
  </si>
  <si>
    <t>16HF01</t>
  </si>
  <si>
    <t>16HI00</t>
  </si>
  <si>
    <t>16HJ00</t>
  </si>
  <si>
    <t>16HK00</t>
  </si>
  <si>
    <t>16HL00</t>
  </si>
  <si>
    <t>16HM00</t>
  </si>
  <si>
    <t>16HN00</t>
  </si>
  <si>
    <t>16HS00</t>
  </si>
  <si>
    <t>16HT00</t>
  </si>
  <si>
    <t>16HU00</t>
  </si>
  <si>
    <t>16HV00</t>
  </si>
  <si>
    <t>16IA00</t>
  </si>
  <si>
    <t>16IB00</t>
  </si>
  <si>
    <t>16IC00</t>
  </si>
  <si>
    <t>16IE00</t>
  </si>
  <si>
    <t>16IJ00</t>
  </si>
  <si>
    <t>16IK00</t>
  </si>
  <si>
    <t>16IL00</t>
  </si>
  <si>
    <t>16IP00</t>
  </si>
  <si>
    <t>16IQ00</t>
  </si>
  <si>
    <t>16IR00</t>
  </si>
  <si>
    <t>16IT00</t>
  </si>
  <si>
    <t>16IV00</t>
  </si>
  <si>
    <t>16JB00</t>
  </si>
  <si>
    <t>16JC00</t>
  </si>
  <si>
    <t>16JI00</t>
  </si>
  <si>
    <t>16JK00</t>
  </si>
  <si>
    <t>16JP00</t>
  </si>
  <si>
    <t>16JQ00</t>
  </si>
  <si>
    <t>16JU00</t>
  </si>
  <si>
    <t>16JV00</t>
  </si>
  <si>
    <t>16JW00</t>
  </si>
  <si>
    <t>16JY00</t>
  </si>
  <si>
    <t>16KA00</t>
  </si>
  <si>
    <t>16KB00</t>
  </si>
  <si>
    <t>16KE00</t>
  </si>
  <si>
    <t>16KG00</t>
  </si>
  <si>
    <t>16KJ00</t>
  </si>
  <si>
    <t>16KK00</t>
  </si>
  <si>
    <t>16KL00</t>
  </si>
  <si>
    <t>16KR00</t>
  </si>
  <si>
    <t>16KS00</t>
  </si>
  <si>
    <t>16KS01</t>
  </si>
  <si>
    <t>16KV00</t>
  </si>
  <si>
    <t>16KW00</t>
  </si>
  <si>
    <t>16KZ00</t>
  </si>
  <si>
    <t>16LE00</t>
  </si>
  <si>
    <t>16LF00</t>
  </si>
  <si>
    <t>16LI00</t>
  </si>
  <si>
    <t>16LQ00</t>
  </si>
  <si>
    <t>16LV00</t>
  </si>
  <si>
    <t>16LX00</t>
  </si>
  <si>
    <t>16MA00</t>
  </si>
  <si>
    <t>16MB00</t>
  </si>
  <si>
    <t>16MC00</t>
  </si>
  <si>
    <t>16MD00</t>
  </si>
  <si>
    <t>16MI00</t>
  </si>
  <si>
    <t>16ML00</t>
  </si>
  <si>
    <t>16MO00</t>
  </si>
  <si>
    <t>16MW00</t>
  </si>
  <si>
    <t>16MX00</t>
  </si>
  <si>
    <t>16NB00</t>
  </si>
  <si>
    <t>16NC00</t>
  </si>
  <si>
    <t>16ND00</t>
  </si>
  <si>
    <t>16NG00</t>
  </si>
  <si>
    <t>16NG01</t>
  </si>
  <si>
    <t>16NM00</t>
  </si>
  <si>
    <t>16NN00</t>
  </si>
  <si>
    <t>16NR00</t>
  </si>
  <si>
    <t>16NS00</t>
  </si>
  <si>
    <t>16NU00</t>
  </si>
  <si>
    <t>16NV00</t>
  </si>
  <si>
    <t>16OC00</t>
  </si>
  <si>
    <t>16UB00</t>
  </si>
  <si>
    <t>16UC00</t>
  </si>
  <si>
    <t>16UD00</t>
  </si>
  <si>
    <t>16UE00</t>
  </si>
  <si>
    <t>16UG00</t>
  </si>
  <si>
    <t>16UJ00</t>
  </si>
  <si>
    <t>16UK00</t>
  </si>
  <si>
    <t>16UM00</t>
  </si>
  <si>
    <t>16UN00</t>
  </si>
  <si>
    <t>16UO00</t>
  </si>
  <si>
    <t>16UP00</t>
  </si>
  <si>
    <t>16UQ00</t>
  </si>
  <si>
    <t>16US00</t>
  </si>
  <si>
    <t>16UU00</t>
  </si>
  <si>
    <t>16UV00</t>
  </si>
  <si>
    <t>16UW00</t>
  </si>
  <si>
    <t>16UZ00</t>
  </si>
  <si>
    <t>16VH00</t>
  </si>
  <si>
    <t>16VR00</t>
  </si>
  <si>
    <t>16VT00</t>
  </si>
  <si>
    <t>16VU00</t>
  </si>
  <si>
    <t>16VV00</t>
  </si>
  <si>
    <t>16WB00</t>
  </si>
  <si>
    <t>16WG00</t>
  </si>
  <si>
    <t>16WH00</t>
  </si>
  <si>
    <t>16WI00</t>
  </si>
  <si>
    <t>16WL00</t>
  </si>
  <si>
    <t>16WN00</t>
  </si>
  <si>
    <t>16WQ00</t>
  </si>
  <si>
    <t>16WT00</t>
  </si>
  <si>
    <t>16WT01</t>
  </si>
  <si>
    <t>16WU00</t>
  </si>
  <si>
    <t>16WW00</t>
  </si>
  <si>
    <t>16WZ00</t>
  </si>
  <si>
    <t>16XC00</t>
  </si>
  <si>
    <t>16XK00</t>
  </si>
  <si>
    <t>16XM00</t>
  </si>
  <si>
    <t>16XN00</t>
  </si>
  <si>
    <t>16XP00</t>
  </si>
  <si>
    <t>16XQ00</t>
  </si>
  <si>
    <t>16XS00</t>
  </si>
  <si>
    <t>16XT00</t>
  </si>
  <si>
    <t>16XY00</t>
  </si>
  <si>
    <t>16XY03</t>
  </si>
  <si>
    <t>16YA00</t>
  </si>
  <si>
    <t>16YB00</t>
  </si>
  <si>
    <t>16YE00</t>
  </si>
  <si>
    <t>16YF00</t>
  </si>
  <si>
    <t>16YG00</t>
  </si>
  <si>
    <t>16YK00</t>
  </si>
  <si>
    <t>16YM00</t>
  </si>
  <si>
    <t>16YQ00</t>
  </si>
  <si>
    <t>16YS00</t>
  </si>
  <si>
    <t>16YS01</t>
  </si>
  <si>
    <t>16YT00</t>
  </si>
  <si>
    <t>16YU00</t>
  </si>
  <si>
    <t>16YW00</t>
  </si>
  <si>
    <t>16YX00</t>
  </si>
  <si>
    <t>16YZ00</t>
  </si>
  <si>
    <t>16ZB00</t>
  </si>
  <si>
    <t>16ZC00</t>
  </si>
  <si>
    <t>16ZD00</t>
  </si>
  <si>
    <t>16ZF00</t>
  </si>
  <si>
    <t>16ZG00</t>
  </si>
  <si>
    <t>16ZJ00</t>
  </si>
  <si>
    <t>16ZM00</t>
  </si>
  <si>
    <t>16ZO00</t>
  </si>
  <si>
    <t>16ZP00</t>
  </si>
  <si>
    <t>16ZQ00</t>
  </si>
  <si>
    <t>16ZS00</t>
  </si>
  <si>
    <t>16ZT00</t>
  </si>
  <si>
    <t>16ZX00</t>
  </si>
  <si>
    <t>16ZY00</t>
  </si>
  <si>
    <t>16ZY01</t>
  </si>
  <si>
    <t>16ZZ00</t>
  </si>
  <si>
    <t>17AB00</t>
  </si>
  <si>
    <t>17AC00</t>
  </si>
  <si>
    <t>17AE00</t>
  </si>
  <si>
    <t>17AH00</t>
  </si>
  <si>
    <t>17AM00</t>
  </si>
  <si>
    <t>17AP00</t>
  </si>
  <si>
    <t>17AV00</t>
  </si>
  <si>
    <t>17BB00</t>
  </si>
  <si>
    <t>17BC00</t>
  </si>
  <si>
    <t>17BH00</t>
  </si>
  <si>
    <t>17BL00</t>
  </si>
  <si>
    <t>17BP00</t>
  </si>
  <si>
    <t>17BT00</t>
  </si>
  <si>
    <t>17BU00</t>
  </si>
  <si>
    <t>17BW00</t>
  </si>
  <si>
    <t>17BY00</t>
  </si>
  <si>
    <t>17CA00</t>
  </si>
  <si>
    <t>17CB00</t>
  </si>
  <si>
    <t>17CI00</t>
  </si>
  <si>
    <t>17CJ00</t>
  </si>
  <si>
    <t>17CL00</t>
  </si>
  <si>
    <t>17CM00</t>
  </si>
  <si>
    <t>17CN00</t>
  </si>
  <si>
    <t>17CT00</t>
  </si>
  <si>
    <t>17CU00</t>
  </si>
  <si>
    <t>17CV00</t>
  </si>
  <si>
    <t>17CW00</t>
  </si>
  <si>
    <t>17CY00</t>
  </si>
  <si>
    <t>17DA00</t>
  </si>
  <si>
    <t>17DA03</t>
  </si>
  <si>
    <t>17DC00</t>
  </si>
  <si>
    <t>17DF00</t>
  </si>
  <si>
    <t>17DG00</t>
  </si>
  <si>
    <t>17DI00</t>
  </si>
  <si>
    <t>17DK00</t>
  </si>
  <si>
    <t>17DP00</t>
  </si>
  <si>
    <t>17DQ00</t>
  </si>
  <si>
    <t>17DR00</t>
  </si>
  <si>
    <t>17DV00</t>
  </si>
  <si>
    <t>17DW00</t>
  </si>
  <si>
    <t>17DX00</t>
  </si>
  <si>
    <t>17DZ00</t>
  </si>
  <si>
    <t>17EA00</t>
  </si>
  <si>
    <t>17EB00</t>
  </si>
  <si>
    <t>17EC00</t>
  </si>
  <si>
    <t>17EF00</t>
  </si>
  <si>
    <t>17EG00</t>
  </si>
  <si>
    <t>17EH00</t>
  </si>
  <si>
    <t>17EJ00</t>
  </si>
  <si>
    <t>17EK00</t>
  </si>
  <si>
    <t>17EK01</t>
  </si>
  <si>
    <t>17EL00</t>
  </si>
  <si>
    <t>17EO00</t>
  </si>
  <si>
    <t>17EP00</t>
  </si>
  <si>
    <t>17EQ00</t>
  </si>
  <si>
    <t>17ER00</t>
  </si>
  <si>
    <t>17ES00</t>
  </si>
  <si>
    <t>17EU00</t>
  </si>
  <si>
    <t>17EV00</t>
  </si>
  <si>
    <t>17EW00</t>
  </si>
  <si>
    <t>17EZ00</t>
  </si>
  <si>
    <t>17FA00</t>
  </si>
  <si>
    <t>17FC00</t>
  </si>
  <si>
    <t>17FE00</t>
  </si>
  <si>
    <t>17FF00</t>
  </si>
  <si>
    <t>17FG00</t>
  </si>
  <si>
    <t>17FH00</t>
  </si>
  <si>
    <t>17FJ00</t>
  </si>
  <si>
    <t>17FK00</t>
  </si>
  <si>
    <t>17FL00</t>
  </si>
  <si>
    <t>17FL01</t>
  </si>
  <si>
    <t>17FN00</t>
  </si>
  <si>
    <t>17FR00</t>
  </si>
  <si>
    <t>17FU00</t>
  </si>
  <si>
    <t>17FV00</t>
  </si>
  <si>
    <t>17FW00</t>
  </si>
  <si>
    <t>17FY00</t>
  </si>
  <si>
    <t>17GU00</t>
  </si>
  <si>
    <t>17JD00</t>
  </si>
  <si>
    <t>17JE00</t>
  </si>
  <si>
    <t>17JG00</t>
  </si>
  <si>
    <t>17JG01</t>
  </si>
  <si>
    <t>17JH00</t>
  </si>
  <si>
    <t>17JH01</t>
  </si>
  <si>
    <t>17JL00</t>
  </si>
  <si>
    <t>17JM00</t>
  </si>
  <si>
    <t>17JN00</t>
  </si>
  <si>
    <t>17JP00</t>
  </si>
  <si>
    <t>17JV00</t>
  </si>
  <si>
    <t>17JX00</t>
  </si>
  <si>
    <t>17KB00</t>
  </si>
  <si>
    <t>17KC00</t>
  </si>
  <si>
    <t>17KD00</t>
  </si>
  <si>
    <t>17KG00</t>
  </si>
  <si>
    <t>17KI00</t>
  </si>
  <si>
    <t>17KJ00</t>
  </si>
  <si>
    <t>17KM00</t>
  </si>
  <si>
    <t>17KU00</t>
  </si>
  <si>
    <t>17KW00</t>
  </si>
  <si>
    <t>17KZ00</t>
  </si>
  <si>
    <t>17LB00</t>
  </si>
  <si>
    <t>17LE00</t>
  </si>
  <si>
    <t>17LF00</t>
  </si>
  <si>
    <t>17LH00</t>
  </si>
  <si>
    <t>17LI00</t>
  </si>
  <si>
    <t>17LM00</t>
  </si>
  <si>
    <t>17LO00</t>
  </si>
  <si>
    <t>17LQ00</t>
  </si>
  <si>
    <t>17LT00</t>
  </si>
  <si>
    <t>17LU00</t>
  </si>
  <si>
    <t>17LW00</t>
  </si>
  <si>
    <t>17LX00</t>
  </si>
  <si>
    <t>17LY00</t>
  </si>
  <si>
    <t>17MC00</t>
  </si>
  <si>
    <t>17MD00</t>
  </si>
  <si>
    <t>17MF00</t>
  </si>
  <si>
    <t>17MH00</t>
  </si>
  <si>
    <t>17MI00</t>
  </si>
  <si>
    <t>17MJ00</t>
  </si>
  <si>
    <t>17MJ01</t>
  </si>
  <si>
    <t>17MK00</t>
  </si>
  <si>
    <t>17MM00</t>
  </si>
  <si>
    <t>17MO00</t>
  </si>
  <si>
    <t>17MQ00</t>
  </si>
  <si>
    <t>17MR00</t>
  </si>
  <si>
    <t>17MS00</t>
  </si>
  <si>
    <t>17MT00</t>
  </si>
  <si>
    <t>17MV00</t>
  </si>
  <si>
    <t>17MX00</t>
  </si>
  <si>
    <t>17MY00</t>
  </si>
  <si>
    <t>17MZ00</t>
  </si>
  <si>
    <t>17NB00</t>
  </si>
  <si>
    <t>17ND00</t>
  </si>
  <si>
    <t>17NF00</t>
  </si>
  <si>
    <t>17NG00</t>
  </si>
  <si>
    <t>17NH00</t>
  </si>
  <si>
    <t>17NI00</t>
  </si>
  <si>
    <t>17NJ00</t>
  </si>
  <si>
    <t>17NM00</t>
  </si>
  <si>
    <t>17NO00</t>
  </si>
  <si>
    <t>17NQ00</t>
  </si>
  <si>
    <t>17NR00</t>
  </si>
  <si>
    <t>17NS00</t>
  </si>
  <si>
    <t>17NT00</t>
  </si>
  <si>
    <t>17NU00</t>
  </si>
  <si>
    <t>17NV00</t>
  </si>
  <si>
    <t>17NW00</t>
  </si>
  <si>
    <t>17NX00</t>
  </si>
  <si>
    <t>17NZ00</t>
  </si>
  <si>
    <t>17OB00</t>
  </si>
  <si>
    <t>17OC00</t>
  </si>
  <si>
    <t>17OF00</t>
  </si>
  <si>
    <t>17OJ00</t>
  </si>
  <si>
    <t>17OM00</t>
  </si>
  <si>
    <t>17ON00</t>
  </si>
  <si>
    <t>17OR00</t>
  </si>
  <si>
    <t>17OS00</t>
  </si>
  <si>
    <t>17OV00</t>
  </si>
  <si>
    <t>17OY00</t>
  </si>
  <si>
    <t>17OZ00</t>
  </si>
  <si>
    <t>17PA00</t>
  </si>
  <si>
    <t>17PB00</t>
  </si>
  <si>
    <t>17PC00</t>
  </si>
  <si>
    <t>17PF00</t>
  </si>
  <si>
    <t>17PG00</t>
  </si>
  <si>
    <t>17PH00</t>
  </si>
  <si>
    <t>17PI00</t>
  </si>
  <si>
    <t>17PJ00</t>
  </si>
  <si>
    <t>17PK00</t>
  </si>
  <si>
    <t>17PN00</t>
  </si>
  <si>
    <t>17PQ00</t>
  </si>
  <si>
    <t>17PR00</t>
  </si>
  <si>
    <t>17PV00</t>
  </si>
  <si>
    <t>17PY00</t>
  </si>
  <si>
    <t>17PZ00</t>
  </si>
  <si>
    <t>17QA00</t>
  </si>
  <si>
    <t>17QE00</t>
  </si>
  <si>
    <t>17QF00</t>
  </si>
  <si>
    <t>17QH00</t>
  </si>
  <si>
    <t>17QJ00</t>
  </si>
  <si>
    <t>17QK00</t>
  </si>
  <si>
    <t>17QL00</t>
  </si>
  <si>
    <t>17QM00</t>
  </si>
  <si>
    <t>17QN00</t>
  </si>
  <si>
    <t>17QQ00</t>
  </si>
  <si>
    <t>17QS00</t>
  </si>
  <si>
    <t>17QV00</t>
  </si>
  <si>
    <t>17QY00</t>
  </si>
  <si>
    <t>17RC00</t>
  </si>
  <si>
    <t>17RD00</t>
  </si>
  <si>
    <t>17RE00</t>
  </si>
  <si>
    <t>17RI00</t>
  </si>
  <si>
    <t>17RJ00</t>
  </si>
  <si>
    <t>17RK00</t>
  </si>
  <si>
    <t>17RK01</t>
  </si>
  <si>
    <t>17RL00</t>
  </si>
  <si>
    <t>17RM00</t>
  </si>
  <si>
    <t>17RN00</t>
  </si>
  <si>
    <t>17RO00</t>
  </si>
  <si>
    <t>17RQ00</t>
  </si>
  <si>
    <t>17RS00</t>
  </si>
  <si>
    <t>17RV00</t>
  </si>
  <si>
    <t>17RX00</t>
  </si>
  <si>
    <t>17RY00</t>
  </si>
  <si>
    <t>17RZ00</t>
  </si>
  <si>
    <t>17SI00</t>
  </si>
  <si>
    <t>17SJ00</t>
  </si>
  <si>
    <t>17SK00</t>
  </si>
  <si>
    <t>17SL00</t>
  </si>
  <si>
    <t>17SP00</t>
  </si>
  <si>
    <t>17SQ00</t>
  </si>
  <si>
    <t>17SR00</t>
  </si>
  <si>
    <t>17ST00</t>
  </si>
  <si>
    <t>17SU00</t>
  </si>
  <si>
    <t>17SW00</t>
  </si>
  <si>
    <t>17SX00</t>
  </si>
  <si>
    <t>17SY00</t>
  </si>
  <si>
    <t>17SZ00</t>
  </si>
  <si>
    <t>17TC00</t>
  </si>
  <si>
    <t>17TD00</t>
  </si>
  <si>
    <t>17TF00</t>
  </si>
  <si>
    <t>17TG00</t>
  </si>
  <si>
    <t>17TI00</t>
  </si>
  <si>
    <t>17TJ00</t>
  </si>
  <si>
    <t>17TK00</t>
  </si>
  <si>
    <t>17TN00</t>
  </si>
  <si>
    <t>17TP00</t>
  </si>
  <si>
    <t>17TQ00</t>
  </si>
  <si>
    <t>17TT00</t>
  </si>
  <si>
    <t>17TU00</t>
  </si>
  <si>
    <t>17TW00</t>
  </si>
  <si>
    <t>17TX00</t>
  </si>
  <si>
    <t>17TY00</t>
  </si>
  <si>
    <t>17TZ00</t>
  </si>
  <si>
    <t>17UA00</t>
  </si>
  <si>
    <t>17UB00</t>
  </si>
  <si>
    <t>17UC00</t>
  </si>
  <si>
    <t>17UD00</t>
  </si>
  <si>
    <t>17UE00</t>
  </si>
  <si>
    <t>17UG00</t>
  </si>
  <si>
    <t>17UH00</t>
  </si>
  <si>
    <t>17VA00</t>
  </si>
  <si>
    <t>17WX00</t>
  </si>
  <si>
    <t>17WY00</t>
  </si>
  <si>
    <t>17WZ00</t>
  </si>
  <si>
    <t>17XB00</t>
  </si>
  <si>
    <t>17XC00</t>
  </si>
  <si>
    <t>17XF00</t>
  </si>
  <si>
    <t>17XI00</t>
  </si>
  <si>
    <t>17XQ00</t>
  </si>
  <si>
    <t>17XT00</t>
  </si>
  <si>
    <t>17XV00</t>
  </si>
  <si>
    <t>17XW00</t>
  </si>
  <si>
    <t>17XX00</t>
  </si>
  <si>
    <t>17XZ00</t>
  </si>
  <si>
    <t>17YA00</t>
  </si>
  <si>
    <t>17YE00</t>
  </si>
  <si>
    <t>17YN00</t>
  </si>
  <si>
    <t>17YO00</t>
  </si>
  <si>
    <t>17YR00</t>
  </si>
  <si>
    <t>17YV00</t>
  </si>
  <si>
    <t>17YV01</t>
  </si>
  <si>
    <t>17YX00</t>
  </si>
  <si>
    <t>17YY00</t>
  </si>
  <si>
    <t>17ZD00</t>
  </si>
  <si>
    <t>17ZF00</t>
  </si>
  <si>
    <t>17ZG00</t>
  </si>
  <si>
    <t>17ZH00</t>
  </si>
  <si>
    <t>17ZI00</t>
  </si>
  <si>
    <t>17ZK00</t>
  </si>
  <si>
    <t>17ZL00</t>
  </si>
  <si>
    <t>17ZM00</t>
  </si>
  <si>
    <t>17ZO00</t>
  </si>
  <si>
    <t>17ZP00</t>
  </si>
  <si>
    <t>17ZQ00</t>
  </si>
  <si>
    <t>17ZR00</t>
  </si>
  <si>
    <t>17ZR02</t>
  </si>
  <si>
    <t>17ZS00</t>
  </si>
  <si>
    <t>17ZU00</t>
  </si>
  <si>
    <t>17ZV00</t>
  </si>
  <si>
    <t>17ZY00</t>
  </si>
  <si>
    <t>17ZZ00</t>
  </si>
  <si>
    <t>18AA00</t>
  </si>
  <si>
    <t>18AB00</t>
  </si>
  <si>
    <t>18AC00</t>
  </si>
  <si>
    <t>18AE00</t>
  </si>
  <si>
    <t>18AF00</t>
  </si>
  <si>
    <t>18AH00</t>
  </si>
  <si>
    <t>18AK00</t>
  </si>
  <si>
    <t>18AP00</t>
  </si>
  <si>
    <t>18AQ00</t>
  </si>
  <si>
    <t>18AR00</t>
  </si>
  <si>
    <t>18AU00</t>
  </si>
  <si>
    <t>18AX00</t>
  </si>
  <si>
    <t>18BA00</t>
  </si>
  <si>
    <t>18BB00</t>
  </si>
  <si>
    <t>18BG00</t>
  </si>
  <si>
    <t>18BJ00</t>
  </si>
  <si>
    <t>18BK00</t>
  </si>
  <si>
    <t>18BL00</t>
  </si>
  <si>
    <t>18BM00</t>
  </si>
  <si>
    <t>18BN00</t>
  </si>
  <si>
    <t>18BO00</t>
  </si>
  <si>
    <t>18CF00</t>
  </si>
  <si>
    <t>18DR00</t>
  </si>
  <si>
    <t>18DS00</t>
  </si>
  <si>
    <t>18DS01</t>
  </si>
  <si>
    <t>18DS02</t>
  </si>
  <si>
    <t>18DS03</t>
  </si>
  <si>
    <t>18DT00</t>
  </si>
  <si>
    <t>18DU00</t>
  </si>
  <si>
    <t>18DW00</t>
  </si>
  <si>
    <t>18DX00</t>
  </si>
  <si>
    <t>18DY00</t>
  </si>
  <si>
    <t>18EA00</t>
  </si>
  <si>
    <t>18EB00</t>
  </si>
  <si>
    <t>18EB01</t>
  </si>
  <si>
    <t>18ED00</t>
  </si>
  <si>
    <t>18EE00</t>
  </si>
  <si>
    <t>18EG00</t>
  </si>
  <si>
    <t>18EH00</t>
  </si>
  <si>
    <t>18EJ00</t>
  </si>
  <si>
    <t>18EK00</t>
  </si>
  <si>
    <t>18EL00</t>
  </si>
  <si>
    <t>18EO00</t>
  </si>
  <si>
    <t>18EP00</t>
  </si>
  <si>
    <t>18ER00</t>
  </si>
  <si>
    <t>18ER01</t>
  </si>
  <si>
    <t>18ES00</t>
  </si>
  <si>
    <t>18ET00</t>
  </si>
  <si>
    <t>18FA00</t>
  </si>
  <si>
    <t>18FC00</t>
  </si>
  <si>
    <t>18FD00</t>
  </si>
  <si>
    <t>18FE00</t>
  </si>
  <si>
    <t>18FF00</t>
  </si>
  <si>
    <t>18FG00</t>
  </si>
  <si>
    <t>18FH00</t>
  </si>
  <si>
    <t>18FI00</t>
  </si>
  <si>
    <t>18FJ00</t>
  </si>
  <si>
    <t>18FK00</t>
  </si>
  <si>
    <t>18FM00</t>
  </si>
  <si>
    <t>18FN00</t>
  </si>
  <si>
    <t>18FU00</t>
  </si>
  <si>
    <t>18FV00</t>
  </si>
  <si>
    <t>18FY00</t>
  </si>
  <si>
    <t>18GA00</t>
  </si>
  <si>
    <t>18GB00</t>
  </si>
  <si>
    <t>18GD00</t>
  </si>
  <si>
    <t>18GF00</t>
  </si>
  <si>
    <t>18GH00</t>
  </si>
  <si>
    <t>18GP00</t>
  </si>
  <si>
    <t>18GQ00</t>
  </si>
  <si>
    <t>18GS00</t>
  </si>
  <si>
    <t>18GT00</t>
  </si>
  <si>
    <t>18GU00</t>
  </si>
  <si>
    <t>18GW00</t>
  </si>
  <si>
    <t>18GW01</t>
  </si>
  <si>
    <t>18GY00</t>
  </si>
  <si>
    <t>18GZ00</t>
  </si>
  <si>
    <t>18HB00</t>
  </si>
  <si>
    <t>18HD00</t>
  </si>
  <si>
    <t>18HF00</t>
  </si>
  <si>
    <t>18HG00</t>
  </si>
  <si>
    <t>18HI00</t>
  </si>
  <si>
    <t>18HK00</t>
  </si>
  <si>
    <t>18HL00</t>
  </si>
  <si>
    <t>18HN00</t>
  </si>
  <si>
    <t>18HO00</t>
  </si>
  <si>
    <t>18HO01</t>
  </si>
  <si>
    <t>18HP00</t>
  </si>
  <si>
    <t>18HQ00</t>
  </si>
  <si>
    <t>18HR00</t>
  </si>
  <si>
    <t>18HS00</t>
  </si>
  <si>
    <t>18HS01</t>
  </si>
  <si>
    <t>18HT00</t>
  </si>
  <si>
    <t>18HX00</t>
  </si>
  <si>
    <t>18IC00</t>
  </si>
  <si>
    <t>18ID00</t>
  </si>
  <si>
    <t>18IE00</t>
  </si>
  <si>
    <t>18IF00</t>
  </si>
  <si>
    <t>18IJ00</t>
  </si>
  <si>
    <t>18IP00</t>
  </si>
  <si>
    <t>18IQ00</t>
  </si>
  <si>
    <t>18IU00</t>
  </si>
  <si>
    <t>18IX00</t>
  </si>
  <si>
    <t>18IY00</t>
  </si>
  <si>
    <t>18IZ00</t>
  </si>
  <si>
    <t>18JB00</t>
  </si>
  <si>
    <t>18JD00</t>
  </si>
  <si>
    <t>18JE00</t>
  </si>
  <si>
    <t>18JF00</t>
  </si>
  <si>
    <t>18JG00</t>
  </si>
  <si>
    <t>18JH00</t>
  </si>
  <si>
    <t>18JI00</t>
  </si>
  <si>
    <t>18JL00</t>
  </si>
  <si>
    <t>18JO00</t>
  </si>
  <si>
    <t>18JU00</t>
  </si>
  <si>
    <t>18JW00</t>
  </si>
  <si>
    <t>18JX00</t>
  </si>
  <si>
    <t>18JY00</t>
  </si>
  <si>
    <t>18KB00</t>
  </si>
  <si>
    <t>18KD00</t>
  </si>
  <si>
    <t>18KF00</t>
  </si>
  <si>
    <t>18KG00</t>
  </si>
  <si>
    <t>18KI00</t>
  </si>
  <si>
    <t>18KJ00</t>
  </si>
  <si>
    <t>18KK00</t>
  </si>
  <si>
    <t>18KO00</t>
  </si>
  <si>
    <t>18KP00</t>
  </si>
  <si>
    <t>18KU00</t>
  </si>
  <si>
    <t>18KV00</t>
  </si>
  <si>
    <t>18KV01</t>
  </si>
  <si>
    <t>18KX00</t>
  </si>
  <si>
    <t>18LB00</t>
  </si>
  <si>
    <t>18LE00</t>
  </si>
  <si>
    <t>18LF00</t>
  </si>
  <si>
    <t>18LH00</t>
  </si>
  <si>
    <t>18LI00</t>
  </si>
  <si>
    <t>18LJ00</t>
  </si>
  <si>
    <t>18LK00</t>
  </si>
  <si>
    <t>18LM00</t>
  </si>
  <si>
    <t>18LN00</t>
  </si>
  <si>
    <t>18LN01</t>
  </si>
  <si>
    <t>18LP00</t>
  </si>
  <si>
    <t>18LQ00</t>
  </si>
  <si>
    <t>18LR00</t>
  </si>
  <si>
    <t>18LS00</t>
  </si>
  <si>
    <t>18LT00</t>
  </si>
  <si>
    <t>18LU00</t>
  </si>
  <si>
    <t>18LX00</t>
  </si>
  <si>
    <t>18LX01</t>
  </si>
  <si>
    <t>18LY00</t>
  </si>
  <si>
    <t>18LZ00</t>
  </si>
  <si>
    <t>18LZ01</t>
  </si>
  <si>
    <t>18MA00</t>
  </si>
  <si>
    <t>18MC00</t>
  </si>
  <si>
    <t>18MF00</t>
  </si>
  <si>
    <t>18MG00</t>
  </si>
  <si>
    <t>18MH00</t>
  </si>
  <si>
    <t>18MJ00</t>
  </si>
  <si>
    <t>18MK00</t>
  </si>
  <si>
    <t>18MM00</t>
  </si>
  <si>
    <t>18MN00</t>
  </si>
  <si>
    <t>18MO00</t>
  </si>
  <si>
    <t>18MQ00</t>
  </si>
  <si>
    <t>18MR00</t>
  </si>
  <si>
    <t>18MS00</t>
  </si>
  <si>
    <t>18MT00</t>
  </si>
  <si>
    <t>18MW00</t>
  </si>
  <si>
    <t>18MX00</t>
  </si>
  <si>
    <t>18MY00</t>
  </si>
  <si>
    <t>18MZ00</t>
  </si>
  <si>
    <t>18NA00</t>
  </si>
  <si>
    <t>18NC00</t>
  </si>
  <si>
    <t>18NF00</t>
  </si>
  <si>
    <t>18NH00</t>
  </si>
  <si>
    <t>18NI00</t>
  </si>
  <si>
    <t>18NM00</t>
  </si>
  <si>
    <t>18NN00</t>
  </si>
  <si>
    <t>18NQ00</t>
  </si>
  <si>
    <t>18NR00</t>
  </si>
  <si>
    <t>18NS00</t>
  </si>
  <si>
    <t>18NU00</t>
  </si>
  <si>
    <t>18NV00</t>
  </si>
  <si>
    <t>18NW00</t>
  </si>
  <si>
    <t>18NX00</t>
  </si>
  <si>
    <t>18OA00</t>
  </si>
  <si>
    <t>18OD00</t>
  </si>
  <si>
    <t>18OE00</t>
  </si>
  <si>
    <t>18OF00</t>
  </si>
  <si>
    <t>18OH00</t>
  </si>
  <si>
    <t>18OL00</t>
  </si>
  <si>
    <t>18OM00</t>
  </si>
  <si>
    <t>18OP00</t>
  </si>
  <si>
    <t>18OQ00</t>
  </si>
  <si>
    <t>18OR00</t>
  </si>
  <si>
    <t>18OV00</t>
  </si>
  <si>
    <t>18OY00</t>
  </si>
  <si>
    <t>18OZ00</t>
  </si>
  <si>
    <t>18PA00</t>
  </si>
  <si>
    <t>18PC00</t>
  </si>
  <si>
    <t>18PE00</t>
  </si>
  <si>
    <t>18PJ00</t>
  </si>
  <si>
    <t>18PM00</t>
  </si>
  <si>
    <t>18PN00</t>
  </si>
  <si>
    <t>18PP00</t>
  </si>
  <si>
    <t>18PQ00</t>
  </si>
  <si>
    <t>18PT00</t>
  </si>
  <si>
    <t>18PU00</t>
  </si>
  <si>
    <t>18PV00</t>
  </si>
  <si>
    <t>18PW00</t>
  </si>
  <si>
    <t>18PX00</t>
  </si>
  <si>
    <t>18PY00</t>
  </si>
  <si>
    <t>18QA00</t>
  </si>
  <si>
    <t>18QB00</t>
  </si>
  <si>
    <t>18QC00</t>
  </si>
  <si>
    <t>18QD00</t>
  </si>
  <si>
    <t>18QE00</t>
  </si>
  <si>
    <t>18QF00</t>
  </si>
  <si>
    <t>18QG00</t>
  </si>
  <si>
    <t>18QJ00</t>
  </si>
  <si>
    <t>18QK00</t>
  </si>
  <si>
    <t>18QS00</t>
  </si>
  <si>
    <t>18QU00</t>
  </si>
  <si>
    <t>18QW00</t>
  </si>
  <si>
    <t>18QY00</t>
  </si>
  <si>
    <t>18QZ00</t>
  </si>
  <si>
    <t>18QZ01</t>
  </si>
  <si>
    <t>18RA00</t>
  </si>
  <si>
    <t>18RD00</t>
  </si>
  <si>
    <t>18RG00</t>
  </si>
  <si>
    <t>18RI00</t>
  </si>
  <si>
    <t>18RJ00</t>
  </si>
  <si>
    <t>18RK00</t>
  </si>
  <si>
    <t>18RN00</t>
  </si>
  <si>
    <t>18RO00</t>
  </si>
  <si>
    <t>18RQ00</t>
  </si>
  <si>
    <t>18RR00</t>
  </si>
  <si>
    <t>18RU00</t>
  </si>
  <si>
    <t>18RV00</t>
  </si>
  <si>
    <t>18SC00</t>
  </si>
  <si>
    <t>18SE00</t>
  </si>
  <si>
    <t>18SF00</t>
  </si>
  <si>
    <t>18SH00</t>
  </si>
  <si>
    <t>18SI00</t>
  </si>
  <si>
    <t>18SL00</t>
  </si>
  <si>
    <t>18SN00</t>
  </si>
  <si>
    <t>18SO00</t>
  </si>
  <si>
    <t>18SP00</t>
  </si>
  <si>
    <t>18SR00</t>
  </si>
  <si>
    <t>18SU00</t>
  </si>
  <si>
    <t>18SV00</t>
  </si>
  <si>
    <t>18SZ00</t>
  </si>
  <si>
    <t>18TA00</t>
  </si>
  <si>
    <t>18TC00</t>
  </si>
  <si>
    <t>18TF00</t>
  </si>
  <si>
    <t>18TH00</t>
  </si>
  <si>
    <t>18TJ00</t>
  </si>
  <si>
    <t>18TK00</t>
  </si>
  <si>
    <t>18TL00</t>
  </si>
  <si>
    <t>18TM00</t>
  </si>
  <si>
    <t>18TN00</t>
  </si>
  <si>
    <t>18TP00</t>
  </si>
  <si>
    <t>18TQ00</t>
  </si>
  <si>
    <t>18TS00</t>
  </si>
  <si>
    <t>18TV00</t>
  </si>
  <si>
    <t>18TW00</t>
  </si>
  <si>
    <t>18UC00</t>
  </si>
  <si>
    <t>18UD00</t>
  </si>
  <si>
    <t>18UE00</t>
  </si>
  <si>
    <t>18UF00</t>
  </si>
  <si>
    <t>18UG00</t>
  </si>
  <si>
    <t>18UH00</t>
  </si>
  <si>
    <t>18UH01</t>
  </si>
  <si>
    <t>18UK00</t>
  </si>
  <si>
    <t>18UL00</t>
  </si>
  <si>
    <t>18UM00</t>
  </si>
  <si>
    <t>18UQ00</t>
  </si>
  <si>
    <t>18UR00</t>
  </si>
  <si>
    <t>18US00</t>
  </si>
  <si>
    <t>18UT00</t>
  </si>
  <si>
    <t>18UV00</t>
  </si>
  <si>
    <t>18UY00</t>
  </si>
  <si>
    <t>18VB00</t>
  </si>
  <si>
    <t>18VC00</t>
  </si>
  <si>
    <t>18VF00</t>
  </si>
  <si>
    <t>18VI00</t>
  </si>
  <si>
    <t>18VJ00</t>
  </si>
  <si>
    <t>18VM00</t>
  </si>
  <si>
    <t>18VN00</t>
  </si>
  <si>
    <t>18VQ00</t>
  </si>
  <si>
    <t>18VR00</t>
  </si>
  <si>
    <t>18VV00</t>
  </si>
  <si>
    <t>18VW00</t>
  </si>
  <si>
    <t>18VZ00</t>
  </si>
  <si>
    <t>18WD00</t>
  </si>
  <si>
    <t>18WF00</t>
  </si>
  <si>
    <t>18WG00</t>
  </si>
  <si>
    <t>18WH00</t>
  </si>
  <si>
    <t>18WK00</t>
  </si>
  <si>
    <t>18WL00</t>
  </si>
  <si>
    <t>18WN00</t>
  </si>
  <si>
    <t>18WQ00</t>
  </si>
  <si>
    <t>18WR00</t>
  </si>
  <si>
    <t>18WU00</t>
  </si>
  <si>
    <t>18WV00</t>
  </si>
  <si>
    <t>18WW00</t>
  </si>
  <si>
    <t>18WX00</t>
  </si>
  <si>
    <t>18WY00</t>
  </si>
  <si>
    <t>18XB00</t>
  </si>
  <si>
    <t>18XC00</t>
  </si>
  <si>
    <t>18YS00</t>
  </si>
  <si>
    <t>18YT00</t>
  </si>
  <si>
    <t>18YU00</t>
  </si>
  <si>
    <t>18YZ00</t>
  </si>
  <si>
    <t>18ZA00</t>
  </si>
  <si>
    <t>18ZC00</t>
  </si>
  <si>
    <t>18ZG00</t>
  </si>
  <si>
    <t>18ZI00</t>
  </si>
  <si>
    <t>18ZL00</t>
  </si>
  <si>
    <t>18ZM00</t>
  </si>
  <si>
    <t>18ZO00</t>
  </si>
  <si>
    <t>18ZQ00</t>
  </si>
  <si>
    <t>18ZU00</t>
  </si>
  <si>
    <t>18ZV00</t>
  </si>
  <si>
    <t>18ZW00</t>
  </si>
  <si>
    <t>18ZX00</t>
  </si>
  <si>
    <t>19AB00</t>
  </si>
  <si>
    <t>19AC00</t>
  </si>
  <si>
    <t>19AF00</t>
  </si>
  <si>
    <t>19AG00</t>
  </si>
  <si>
    <t>19AG01</t>
  </si>
  <si>
    <t>19AI00</t>
  </si>
  <si>
    <t>19AM00</t>
  </si>
  <si>
    <t>19AO00</t>
  </si>
  <si>
    <t>19AQ00</t>
  </si>
  <si>
    <t>19AS00</t>
  </si>
  <si>
    <t>19AT00</t>
  </si>
  <si>
    <t>19AV00</t>
  </si>
  <si>
    <t>19AX00</t>
  </si>
  <si>
    <t>19AZ00</t>
  </si>
  <si>
    <t>19BA00</t>
  </si>
  <si>
    <t>19BB00</t>
  </si>
  <si>
    <t>19BC00</t>
  </si>
  <si>
    <t>19BE00</t>
  </si>
  <si>
    <t>19BF00</t>
  </si>
  <si>
    <t>19BH00</t>
  </si>
  <si>
    <t>19BJ00</t>
  </si>
  <si>
    <t>19BO00</t>
  </si>
  <si>
    <t>19BP00</t>
  </si>
  <si>
    <t>19BQ00</t>
  </si>
  <si>
    <t>19BS00</t>
  </si>
  <si>
    <t>19BT00</t>
  </si>
  <si>
    <t>19BU00</t>
  </si>
  <si>
    <t>19BU01</t>
  </si>
  <si>
    <t>19BV00</t>
  </si>
  <si>
    <t>19BW00</t>
  </si>
  <si>
    <t>19BX00</t>
  </si>
  <si>
    <t>19BZ00</t>
  </si>
  <si>
    <t>19CA00</t>
  </si>
  <si>
    <t>19CB00</t>
  </si>
  <si>
    <t>19CC00</t>
  </si>
  <si>
    <t>19CD00</t>
  </si>
  <si>
    <t>19CF00</t>
  </si>
  <si>
    <t>19CH00</t>
  </si>
  <si>
    <t>19CT00</t>
  </si>
  <si>
    <t>19CY00</t>
  </si>
  <si>
    <t>19DD00</t>
  </si>
  <si>
    <t>19DI00</t>
  </si>
  <si>
    <t>19DK00</t>
  </si>
  <si>
    <t>19DM00</t>
  </si>
  <si>
    <t>19DN00</t>
  </si>
  <si>
    <t>19DN01</t>
  </si>
  <si>
    <t>19DP00</t>
  </si>
  <si>
    <t>19DQ00</t>
  </si>
  <si>
    <t>19DS00</t>
  </si>
  <si>
    <t>19IV00</t>
  </si>
  <si>
    <t>19JG00</t>
  </si>
  <si>
    <t>19JJ00</t>
  </si>
  <si>
    <t>19JK00</t>
  </si>
  <si>
    <t>19JO00</t>
  </si>
  <si>
    <t>19KB00</t>
  </si>
  <si>
    <t>19KD00</t>
  </si>
  <si>
    <t>19KI00</t>
  </si>
  <si>
    <t>19KK00</t>
  </si>
  <si>
    <t>19KV00</t>
  </si>
  <si>
    <t>19KX00</t>
  </si>
  <si>
    <t>19LD00</t>
  </si>
  <si>
    <t>19LE00</t>
  </si>
  <si>
    <t>19LF00</t>
  </si>
  <si>
    <t>19LH00</t>
  </si>
  <si>
    <t>19LI00</t>
  </si>
  <si>
    <t>19LM00</t>
  </si>
  <si>
    <t>19LR00</t>
  </si>
  <si>
    <t>19LU00</t>
  </si>
  <si>
    <t>19LV00</t>
  </si>
  <si>
    <t>19LW00</t>
  </si>
  <si>
    <t>19LY00</t>
  </si>
  <si>
    <t>19LY01</t>
  </si>
  <si>
    <t>19MA00</t>
  </si>
  <si>
    <t>19MD00</t>
  </si>
  <si>
    <t>19MF00</t>
  </si>
  <si>
    <t>19MG00</t>
  </si>
  <si>
    <t>19MH00</t>
  </si>
  <si>
    <t>19ML00</t>
  </si>
  <si>
    <t>19MN00</t>
  </si>
  <si>
    <t>19MP00</t>
  </si>
  <si>
    <t>19MR00</t>
  </si>
  <si>
    <t>19MU00</t>
  </si>
  <si>
    <t>19MW00</t>
  </si>
  <si>
    <t>19MY00</t>
  </si>
  <si>
    <t>19MZ00</t>
  </si>
  <si>
    <t>19NA00</t>
  </si>
  <si>
    <t>19NB00</t>
  </si>
  <si>
    <t>19NE00</t>
  </si>
  <si>
    <t>19NH00</t>
  </si>
  <si>
    <t>19NM00</t>
  </si>
  <si>
    <t>19NM01</t>
  </si>
  <si>
    <t>19NN00</t>
  </si>
  <si>
    <t>19NO00</t>
  </si>
  <si>
    <t>19NP00</t>
  </si>
  <si>
    <t>19NQ00</t>
  </si>
  <si>
    <t>19NR00</t>
  </si>
  <si>
    <t>19NS00</t>
  </si>
  <si>
    <t>19NT00</t>
  </si>
  <si>
    <t>19NV00</t>
  </si>
  <si>
    <t>19NW00</t>
  </si>
  <si>
    <t>19NX00</t>
  </si>
  <si>
    <t>19NZ00</t>
  </si>
  <si>
    <t>19OB00</t>
  </si>
  <si>
    <t>19OC00</t>
  </si>
  <si>
    <t>19OE00</t>
  </si>
  <si>
    <t>19OF00</t>
  </si>
  <si>
    <t>19OM00</t>
  </si>
  <si>
    <t>19OQ00</t>
  </si>
  <si>
    <t>19OR00</t>
  </si>
  <si>
    <t>19OY00</t>
  </si>
  <si>
    <t>19QD00</t>
  </si>
  <si>
    <t>19RD00</t>
  </si>
  <si>
    <t>19RG00</t>
  </si>
  <si>
    <t>19RJ00</t>
  </si>
  <si>
    <t>19RK00</t>
  </si>
  <si>
    <t>19RK01</t>
  </si>
  <si>
    <t>19RY00</t>
  </si>
  <si>
    <t>19SF00</t>
  </si>
  <si>
    <t>19SG00</t>
  </si>
  <si>
    <t>19SI00</t>
  </si>
  <si>
    <t>19SZ00</t>
  </si>
  <si>
    <t>19TA00</t>
  </si>
  <si>
    <t>19TB00</t>
  </si>
  <si>
    <t>19TK00</t>
  </si>
  <si>
    <t>19TL00</t>
  </si>
  <si>
    <t>19TM00</t>
  </si>
  <si>
    <t>19TO00</t>
  </si>
  <si>
    <t>19UB00</t>
  </si>
  <si>
    <t>19UC00</t>
  </si>
  <si>
    <t>19UE00</t>
  </si>
  <si>
    <t>19UF00</t>
  </si>
  <si>
    <t>19UH00</t>
  </si>
  <si>
    <t>19UI00</t>
  </si>
  <si>
    <t>19UJ00</t>
  </si>
  <si>
    <t>19UK00</t>
  </si>
  <si>
    <t>19US00</t>
  </si>
  <si>
    <t>19UU00</t>
  </si>
  <si>
    <t>19UZ00</t>
  </si>
  <si>
    <t>19VA00</t>
  </si>
  <si>
    <t>19VB00</t>
  </si>
  <si>
    <t>19VH00</t>
  </si>
  <si>
    <t>19VI00</t>
  </si>
  <si>
    <t>19VJ00</t>
  </si>
  <si>
    <t>19VL00</t>
  </si>
  <si>
    <t>19VP00</t>
  </si>
  <si>
    <t>19VR00</t>
  </si>
  <si>
    <t>19VU00</t>
  </si>
  <si>
    <t>19VX00</t>
  </si>
  <si>
    <t>19VY00</t>
  </si>
  <si>
    <t>19VY01</t>
  </si>
  <si>
    <t>19WE00</t>
  </si>
  <si>
    <t>19WG00</t>
  </si>
  <si>
    <t>19WO00</t>
  </si>
  <si>
    <t>19XU00</t>
  </si>
  <si>
    <t>19YH00</t>
  </si>
  <si>
    <t>19YL00</t>
  </si>
  <si>
    <t>19YO00</t>
  </si>
  <si>
    <t>19YS00</t>
  </si>
  <si>
    <t>19YX00</t>
  </si>
  <si>
    <t>19ZB00</t>
  </si>
  <si>
    <t>19ZE00</t>
  </si>
  <si>
    <t>19ZF00</t>
  </si>
  <si>
    <t>19ZG00</t>
  </si>
  <si>
    <t>19ZH00</t>
  </si>
  <si>
    <t>19ZJ00</t>
  </si>
  <si>
    <t>20BW00</t>
  </si>
  <si>
    <t>20CB00</t>
  </si>
  <si>
    <t>20CV00</t>
  </si>
  <si>
    <t>20CX00</t>
  </si>
  <si>
    <t>20DJ00</t>
  </si>
  <si>
    <t>20DK00</t>
  </si>
  <si>
    <t>20DV00</t>
  </si>
  <si>
    <t>20EL00</t>
  </si>
  <si>
    <t>20FB00</t>
  </si>
  <si>
    <t>20FE00</t>
  </si>
  <si>
    <t>20FG00</t>
  </si>
  <si>
    <t>20FI00</t>
  </si>
  <si>
    <t>20FK00</t>
  </si>
  <si>
    <t>20GP00</t>
  </si>
  <si>
    <t>20GW00</t>
  </si>
  <si>
    <t>20GY00</t>
  </si>
  <si>
    <t>20HA00</t>
  </si>
  <si>
    <t>20HF00</t>
  </si>
  <si>
    <t>20HH00</t>
  </si>
  <si>
    <t>20HJ00</t>
  </si>
  <si>
    <t>20HK00</t>
  </si>
  <si>
    <t>20HL00</t>
  </si>
  <si>
    <t>20HM00</t>
  </si>
  <si>
    <t>20HQ00</t>
  </si>
  <si>
    <t>20IM00</t>
  </si>
  <si>
    <t>20IN00</t>
  </si>
  <si>
    <t>20IQ00</t>
  </si>
  <si>
    <t>20IR00</t>
  </si>
  <si>
    <t>20IT00</t>
  </si>
  <si>
    <t>20IY00</t>
  </si>
  <si>
    <t>20IZ00</t>
  </si>
  <si>
    <t>20JB00</t>
  </si>
  <si>
    <t>20KF00</t>
  </si>
  <si>
    <t>20KR00</t>
  </si>
  <si>
    <t>20KT00</t>
  </si>
  <si>
    <t>20KW00</t>
  </si>
  <si>
    <t>20OQ00</t>
  </si>
  <si>
    <t>20OW00</t>
  </si>
  <si>
    <t>20PN00</t>
  </si>
  <si>
    <t>20SC00</t>
  </si>
  <si>
    <t>20SE00</t>
  </si>
  <si>
    <t>20SG00</t>
  </si>
  <si>
    <t>20SH00</t>
  </si>
  <si>
    <t>20SJ00</t>
  </si>
  <si>
    <t>20SK00</t>
  </si>
  <si>
    <t>20SL00</t>
  </si>
  <si>
    <t>20SZ00</t>
  </si>
  <si>
    <t>20TD00</t>
  </si>
  <si>
    <t>20TN00</t>
  </si>
  <si>
    <t>20TP00</t>
  </si>
  <si>
    <t>20TQ00</t>
  </si>
  <si>
    <t>20TR00</t>
  </si>
  <si>
    <t>20TS00</t>
  </si>
  <si>
    <t>20TT00</t>
  </si>
  <si>
    <t>20TV00</t>
  </si>
  <si>
    <t>20TW00</t>
  </si>
  <si>
    <t>20TX00</t>
  </si>
  <si>
    <t>20TX01</t>
  </si>
  <si>
    <t>20UL00</t>
  </si>
  <si>
    <t>20UO00</t>
  </si>
  <si>
    <t>20UP00</t>
  </si>
  <si>
    <t>20UU00</t>
  </si>
  <si>
    <t>20UV00</t>
  </si>
  <si>
    <t>20UW00</t>
  </si>
  <si>
    <t>20VA00</t>
  </si>
  <si>
    <t>20VB00</t>
  </si>
  <si>
    <t>20VD00</t>
  </si>
  <si>
    <t>20VE00</t>
  </si>
  <si>
    <t>20VF00</t>
  </si>
  <si>
    <t>20VG00</t>
  </si>
  <si>
    <t>20VI00</t>
  </si>
  <si>
    <t>20VJ00</t>
  </si>
  <si>
    <t>20VK00</t>
  </si>
  <si>
    <t>20VN00</t>
  </si>
  <si>
    <t>20VP00</t>
  </si>
  <si>
    <t>20VP01</t>
  </si>
  <si>
    <t>20VU00</t>
  </si>
  <si>
    <t>20VX00</t>
  </si>
  <si>
    <t>20XA00</t>
  </si>
  <si>
    <t>20XO00</t>
  </si>
  <si>
    <t>20XQ00</t>
  </si>
  <si>
    <t>20XR00</t>
  </si>
  <si>
    <t>20XS00</t>
  </si>
  <si>
    <t>20XT00</t>
  </si>
  <si>
    <t>20XU00</t>
  </si>
  <si>
    <t>20XY00</t>
  </si>
  <si>
    <t>20XZ00</t>
  </si>
  <si>
    <t>20YA00</t>
  </si>
  <si>
    <t>20YF00</t>
  </si>
  <si>
    <t>20YG00</t>
  </si>
  <si>
    <t>20ZB00</t>
  </si>
  <si>
    <t>20ZD00</t>
  </si>
  <si>
    <t>20ZE00</t>
  </si>
  <si>
    <t>20ZG00</t>
  </si>
  <si>
    <t>20ZH00</t>
  </si>
  <si>
    <t>20ZR00</t>
  </si>
  <si>
    <t>20ZT00</t>
  </si>
  <si>
    <t>20ZU00</t>
  </si>
  <si>
    <t>20ZV00</t>
  </si>
  <si>
    <t>20ZW00</t>
  </si>
  <si>
    <t>20ZX00</t>
  </si>
  <si>
    <t>20ZZ00</t>
  </si>
  <si>
    <t>21AD00</t>
  </si>
  <si>
    <t>21AG00</t>
  </si>
  <si>
    <t>21AH00</t>
  </si>
  <si>
    <t>21AI00</t>
  </si>
  <si>
    <t>21BF00</t>
  </si>
  <si>
    <t>21BM00</t>
  </si>
  <si>
    <t>21CX00</t>
  </si>
  <si>
    <t>21CZ00</t>
  </si>
  <si>
    <t>21DA00</t>
  </si>
  <si>
    <t>21DL00</t>
  </si>
  <si>
    <t>21DZ00</t>
  </si>
  <si>
    <t>21EI00</t>
  </si>
  <si>
    <t>21KE00</t>
  </si>
  <si>
    <t>21KO00</t>
  </si>
  <si>
    <t>21LO00</t>
  </si>
  <si>
    <t>21LP00</t>
  </si>
  <si>
    <t>21LS00</t>
  </si>
  <si>
    <t>21LT00</t>
  </si>
  <si>
    <t>21LV00</t>
  </si>
  <si>
    <t>21LW00</t>
  </si>
  <si>
    <t>21LX00</t>
  </si>
  <si>
    <t>21MV00</t>
  </si>
  <si>
    <t>21MX00</t>
  </si>
  <si>
    <t>21MY00</t>
  </si>
  <si>
    <t>21NA00</t>
  </si>
  <si>
    <t>21NB00</t>
  </si>
  <si>
    <t>21ND00</t>
  </si>
  <si>
    <t>21NE00</t>
  </si>
  <si>
    <t>21NF00</t>
  </si>
  <si>
    <t>21NH00</t>
  </si>
  <si>
    <t>21NI00</t>
  </si>
  <si>
    <t>21NK00</t>
  </si>
  <si>
    <t>21NL00</t>
  </si>
  <si>
    <t>21NM00</t>
  </si>
  <si>
    <t>21NN00</t>
  </si>
  <si>
    <t>21NN01</t>
  </si>
  <si>
    <t>21NO00</t>
  </si>
  <si>
    <t>21NP00</t>
  </si>
  <si>
    <t>21NR00</t>
  </si>
  <si>
    <t>21NU00</t>
  </si>
  <si>
    <t>21OM00</t>
  </si>
  <si>
    <t>21ON00</t>
  </si>
  <si>
    <t>21OP00</t>
  </si>
  <si>
    <t>21OQ00</t>
  </si>
  <si>
    <t>21OT00</t>
  </si>
  <si>
    <t>21OU00</t>
  </si>
  <si>
    <t>21OV00</t>
  </si>
  <si>
    <t>21OX00</t>
  </si>
  <si>
    <t>21OY00</t>
  </si>
  <si>
    <t>21OZ00</t>
  </si>
  <si>
    <t>21PA00</t>
  </si>
  <si>
    <t>21PO00</t>
  </si>
  <si>
    <t>21PP00</t>
  </si>
  <si>
    <t>21PQ00</t>
  </si>
  <si>
    <t>21PR00</t>
  </si>
  <si>
    <t>21PS00</t>
  </si>
  <si>
    <t>21PU00</t>
  </si>
  <si>
    <t>21QE00</t>
  </si>
  <si>
    <t>21QF00</t>
  </si>
  <si>
    <t>21QG00</t>
  </si>
  <si>
    <t>21QH00</t>
  </si>
  <si>
    <t>21QK00</t>
  </si>
  <si>
    <t>21QN00</t>
  </si>
  <si>
    <t>21QT00</t>
  </si>
  <si>
    <t>21QU00</t>
  </si>
  <si>
    <t>21QV00</t>
  </si>
  <si>
    <t>21QZ00</t>
  </si>
  <si>
    <t>21RD00</t>
  </si>
  <si>
    <t>21RE00</t>
  </si>
  <si>
    <t>21RP00</t>
  </si>
  <si>
    <t>21RQ00</t>
  </si>
  <si>
    <t>21RR00</t>
  </si>
  <si>
    <t>21RS00</t>
  </si>
  <si>
    <t>21RT00</t>
  </si>
  <si>
    <t>21VR00</t>
  </si>
  <si>
    <t>22FC00</t>
  </si>
  <si>
    <t>22FH00</t>
  </si>
  <si>
    <t>22GB00</t>
  </si>
  <si>
    <t>22JB00</t>
  </si>
  <si>
    <t>22JD00</t>
  </si>
  <si>
    <t>22JE00</t>
  </si>
  <si>
    <t>22JG00</t>
  </si>
  <si>
    <t>22JH00</t>
  </si>
  <si>
    <t>22JI00</t>
  </si>
  <si>
    <t>22JJ00</t>
  </si>
  <si>
    <t>22JK00</t>
  </si>
  <si>
    <t>22JM00</t>
  </si>
  <si>
    <t>22JO00</t>
  </si>
  <si>
    <t>22JP00</t>
  </si>
  <si>
    <t>22JQ00</t>
  </si>
  <si>
    <t>22JR00</t>
  </si>
  <si>
    <t>22JV00</t>
  </si>
  <si>
    <t>22JY00</t>
  </si>
  <si>
    <t>22KA00</t>
  </si>
  <si>
    <t>22KB00</t>
  </si>
  <si>
    <t>22KC00</t>
  </si>
  <si>
    <t>22KD00</t>
  </si>
  <si>
    <t>22KE00</t>
  </si>
  <si>
    <t>22KF00</t>
  </si>
  <si>
    <t>22KG00</t>
  </si>
  <si>
    <t>22KH00</t>
  </si>
  <si>
    <t>22KJ00</t>
  </si>
  <si>
    <t>22KK00</t>
  </si>
  <si>
    <t>22KL00</t>
  </si>
  <si>
    <t>22KM00</t>
  </si>
  <si>
    <t>22KN00</t>
  </si>
  <si>
    <t>22KO00</t>
  </si>
  <si>
    <t>22KP00</t>
  </si>
  <si>
    <t>22KS00</t>
  </si>
  <si>
    <t>22KT00</t>
  </si>
  <si>
    <t>22KU00</t>
  </si>
  <si>
    <t>22KV00</t>
  </si>
  <si>
    <t>22KY00</t>
  </si>
  <si>
    <t>22LE00</t>
  </si>
  <si>
    <t>22LI00</t>
  </si>
  <si>
    <t>22LJ00</t>
  </si>
  <si>
    <t>22LK00</t>
  </si>
  <si>
    <t>22LL00</t>
  </si>
  <si>
    <t>22LM00</t>
  </si>
  <si>
    <t>22LN00</t>
  </si>
  <si>
    <t>22LO00</t>
  </si>
  <si>
    <t>22LT00</t>
  </si>
  <si>
    <t>22LV00</t>
  </si>
  <si>
    <t>22LW00</t>
  </si>
  <si>
    <t>22LY00</t>
  </si>
  <si>
    <t>22LZ00</t>
  </si>
  <si>
    <t>22MB00</t>
  </si>
  <si>
    <t>22MD00</t>
  </si>
  <si>
    <t>22MH00</t>
  </si>
  <si>
    <t>22MP00</t>
  </si>
  <si>
    <t>22NL00</t>
  </si>
  <si>
    <t>22NL01</t>
  </si>
  <si>
    <t>22NM00</t>
  </si>
  <si>
    <t>22NT00</t>
  </si>
  <si>
    <t>22NW00</t>
  </si>
  <si>
    <t>22OD00</t>
  </si>
  <si>
    <t>23AL00</t>
  </si>
  <si>
    <t>23AM00</t>
  </si>
  <si>
    <t>23BP00</t>
  </si>
  <si>
    <t>23BT00</t>
  </si>
  <si>
    <t>23BU00</t>
  </si>
  <si>
    <t>23BW00</t>
  </si>
  <si>
    <t>23BX00</t>
  </si>
  <si>
    <t>23BZ00</t>
  </si>
  <si>
    <t>23CA00</t>
  </si>
  <si>
    <t>23CB00</t>
  </si>
  <si>
    <t>23CC00</t>
  </si>
  <si>
    <t>23CD00</t>
  </si>
  <si>
    <t>23CG00</t>
  </si>
  <si>
    <t>23CH00</t>
  </si>
  <si>
    <t>23CJ00</t>
  </si>
  <si>
    <t>23CK00</t>
  </si>
  <si>
    <t>23CM00</t>
  </si>
  <si>
    <t>23CN00</t>
  </si>
  <si>
    <t>23CR00</t>
  </si>
  <si>
    <t>23CT00</t>
  </si>
  <si>
    <t>23CW00</t>
  </si>
  <si>
    <t>23CW01</t>
  </si>
  <si>
    <t>23CZ00</t>
  </si>
  <si>
    <t>23DE00</t>
  </si>
  <si>
    <t>23DF00</t>
  </si>
  <si>
    <t>23DH00</t>
  </si>
  <si>
    <t>23DJ00</t>
  </si>
  <si>
    <t>23DK00</t>
  </si>
  <si>
    <t>23DM00</t>
  </si>
  <si>
    <t>23DR00</t>
  </si>
  <si>
    <t>23DU00</t>
  </si>
  <si>
    <t>23DW00</t>
  </si>
  <si>
    <t>23DX00</t>
  </si>
  <si>
    <t>23DY00</t>
  </si>
  <si>
    <t>23DZ00</t>
  </si>
  <si>
    <t>23EA00</t>
  </si>
  <si>
    <t>23EC00</t>
  </si>
  <si>
    <t>23ED00</t>
  </si>
  <si>
    <t>23ED01</t>
  </si>
  <si>
    <t>23EE00</t>
  </si>
  <si>
    <t>23EF00</t>
  </si>
  <si>
    <t>23EK00</t>
  </si>
  <si>
    <t>23EL00</t>
  </si>
  <si>
    <t>23EM00</t>
  </si>
  <si>
    <t>23EN00</t>
  </si>
  <si>
    <t>23EU00</t>
  </si>
  <si>
    <t>23EV00</t>
  </si>
  <si>
    <t>23EW00</t>
  </si>
  <si>
    <t>23EX00</t>
  </si>
  <si>
    <t>23EY00</t>
  </si>
  <si>
    <t>23FB00</t>
  </si>
  <si>
    <t>23FD00</t>
  </si>
  <si>
    <t>23FD01</t>
  </si>
  <si>
    <t>23FE00</t>
  </si>
  <si>
    <t>23FF00</t>
  </si>
  <si>
    <t>23FG00</t>
  </si>
  <si>
    <t>23FH00</t>
  </si>
  <si>
    <t>23FM00</t>
  </si>
  <si>
    <t>23GV00</t>
  </si>
  <si>
    <t>23GW00</t>
  </si>
  <si>
    <t>23HA00</t>
  </si>
  <si>
    <t>23HE00</t>
  </si>
  <si>
    <t>23HR00</t>
  </si>
  <si>
    <t>23JH00</t>
  </si>
  <si>
    <t>23PC00</t>
  </si>
  <si>
    <t>23PD00</t>
  </si>
  <si>
    <t>23PE00</t>
  </si>
  <si>
    <t>23PF00</t>
  </si>
  <si>
    <t>23PG00</t>
  </si>
  <si>
    <t>23PH00</t>
  </si>
  <si>
    <t>23PJ00</t>
  </si>
  <si>
    <t>23PN00</t>
  </si>
  <si>
    <t>23PP00</t>
  </si>
  <si>
    <t>23PR00</t>
  </si>
  <si>
    <t>23PT00</t>
  </si>
  <si>
    <t>23PU00</t>
  </si>
  <si>
    <t>23PV00</t>
  </si>
  <si>
    <t>23PY00</t>
  </si>
  <si>
    <t>23RA00</t>
  </si>
  <si>
    <t>23RC00</t>
  </si>
  <si>
    <t>23RD00</t>
  </si>
  <si>
    <t>23RE00</t>
  </si>
  <si>
    <t>23RF00</t>
  </si>
  <si>
    <t>23RG00</t>
  </si>
  <si>
    <t>23RH00</t>
  </si>
  <si>
    <t>23RJ00</t>
  </si>
  <si>
    <t>23RK00</t>
  </si>
  <si>
    <t>23RL00</t>
  </si>
  <si>
    <t>23RM00</t>
  </si>
  <si>
    <t>23RR00</t>
  </si>
  <si>
    <t>23RT00</t>
  </si>
  <si>
    <t>23RW00</t>
  </si>
  <si>
    <t>23RX00</t>
  </si>
  <si>
    <t>23RY00</t>
  </si>
  <si>
    <t>23TA00</t>
  </si>
  <si>
    <t>23TB00</t>
  </si>
  <si>
    <t>23TE00</t>
  </si>
  <si>
    <t>23TJ00</t>
  </si>
  <si>
    <t>23TK00</t>
  </si>
  <si>
    <t>23TL00</t>
  </si>
  <si>
    <t>23TM00</t>
  </si>
  <si>
    <t>23TN00</t>
  </si>
  <si>
    <t>23TP00</t>
  </si>
  <si>
    <t>23TT00</t>
  </si>
  <si>
    <t>23TW00</t>
  </si>
  <si>
    <t>23TX00</t>
  </si>
  <si>
    <t>23UB00</t>
  </si>
  <si>
    <t>23UC00</t>
  </si>
  <si>
    <t>23UE00</t>
  </si>
  <si>
    <t>23UF00</t>
  </si>
  <si>
    <t>23UH00</t>
  </si>
  <si>
    <t>23UL00</t>
  </si>
  <si>
    <t>23UN00</t>
  </si>
  <si>
    <t>23UP00</t>
  </si>
  <si>
    <t>23UT00</t>
  </si>
  <si>
    <t>23UW00</t>
  </si>
  <si>
    <t>23UX00</t>
  </si>
  <si>
    <t>23UY00</t>
  </si>
  <si>
    <t>23VF00</t>
  </si>
  <si>
    <t>23VG00</t>
  </si>
  <si>
    <t>23VH00</t>
  </si>
  <si>
    <t>23VU00</t>
  </si>
  <si>
    <t>23WG00</t>
  </si>
  <si>
    <t>23WR00</t>
  </si>
  <si>
    <t>23XP00</t>
  </si>
  <si>
    <t>23ZH00</t>
  </si>
  <si>
    <t>23ZJ00</t>
  </si>
  <si>
    <t>23ZL00</t>
  </si>
  <si>
    <t>23ZM00</t>
  </si>
  <si>
    <t>23ZU00</t>
  </si>
  <si>
    <t>23ZV00</t>
  </si>
  <si>
    <t>23ZW00</t>
  </si>
  <si>
    <t>23ZX00</t>
  </si>
  <si>
    <t>23ZY00</t>
  </si>
  <si>
    <t>23ZZ00</t>
  </si>
  <si>
    <t>24AA00</t>
  </si>
  <si>
    <t>24AB00</t>
  </si>
  <si>
    <t>24AC00</t>
  </si>
  <si>
    <t>24AD00</t>
  </si>
  <si>
    <t>24AE00</t>
  </si>
  <si>
    <t>24AF00</t>
  </si>
  <si>
    <t>24AG00</t>
  </si>
  <si>
    <t>24AM00</t>
  </si>
  <si>
    <t>24AR00</t>
  </si>
  <si>
    <t>24AY00</t>
  </si>
  <si>
    <t>24AZ00</t>
  </si>
  <si>
    <t>24BA00</t>
  </si>
  <si>
    <t>24BD00</t>
  </si>
  <si>
    <t>24BE00</t>
  </si>
  <si>
    <t>24BF00</t>
  </si>
  <si>
    <t>24BL00</t>
  </si>
  <si>
    <t>24BM00</t>
  </si>
  <si>
    <t>24BN00</t>
  </si>
  <si>
    <t>24BP00</t>
  </si>
  <si>
    <t>24BR00</t>
  </si>
  <si>
    <t>24CN00</t>
  </si>
  <si>
    <t>24CP00</t>
  </si>
  <si>
    <t>24CR00</t>
  </si>
  <si>
    <t>24CT00</t>
  </si>
  <si>
    <t>24CZ00</t>
  </si>
  <si>
    <t>24DA00</t>
  </si>
  <si>
    <t>24DB00</t>
  </si>
  <si>
    <t>24DH00</t>
  </si>
  <si>
    <t>24DP00</t>
  </si>
  <si>
    <t>24DR00</t>
  </si>
  <si>
    <t>24DV00</t>
  </si>
  <si>
    <t>24DW00</t>
  </si>
  <si>
    <t>24DX00</t>
  </si>
  <si>
    <t>24EC00</t>
  </si>
  <si>
    <t>24ED00</t>
  </si>
  <si>
    <t>24EE00</t>
  </si>
  <si>
    <t>24EG00</t>
  </si>
  <si>
    <t>24EJ00</t>
  </si>
  <si>
    <t>24EJ01</t>
  </si>
  <si>
    <t>24EJ02</t>
  </si>
  <si>
    <t>24EL00</t>
  </si>
  <si>
    <t>24ER00</t>
  </si>
  <si>
    <t>24ET00</t>
  </si>
  <si>
    <t>24EY00</t>
  </si>
  <si>
    <t>24FE00</t>
  </si>
  <si>
    <t>24FK00</t>
  </si>
  <si>
    <t>24FP00</t>
  </si>
  <si>
    <t>24JC00</t>
  </si>
  <si>
    <t>24JD00</t>
  </si>
  <si>
    <t>24JJ00</t>
  </si>
  <si>
    <t>24MB00</t>
  </si>
  <si>
    <t>24MK00</t>
  </si>
  <si>
    <t>24MR00</t>
  </si>
  <si>
    <t>24MU00</t>
  </si>
  <si>
    <t>24MW00</t>
  </si>
  <si>
    <t>24MW02</t>
  </si>
  <si>
    <t>24MW04</t>
  </si>
  <si>
    <t>24MY00</t>
  </si>
  <si>
    <t>24MZ00</t>
  </si>
  <si>
    <t>24NB00</t>
  </si>
  <si>
    <t>24NK00</t>
  </si>
  <si>
    <t>24NL00</t>
  </si>
  <si>
    <t>24NM00</t>
  </si>
  <si>
    <t>24NN00</t>
  </si>
  <si>
    <t>24NP00</t>
  </si>
  <si>
    <t>24NT00</t>
  </si>
  <si>
    <t>24NV00</t>
  </si>
  <si>
    <t>24NX00</t>
  </si>
  <si>
    <t>24NY00</t>
  </si>
  <si>
    <t>24NZ00</t>
  </si>
  <si>
    <t>24PA00</t>
  </si>
  <si>
    <t>24PB00</t>
  </si>
  <si>
    <t>24PC00</t>
  </si>
  <si>
    <t>24PE00</t>
  </si>
  <si>
    <t>24PU00</t>
  </si>
  <si>
    <t>24PV00</t>
  </si>
  <si>
    <t>24PX00</t>
  </si>
  <si>
    <t>24RA00</t>
  </si>
  <si>
    <t>24RB00</t>
  </si>
  <si>
    <t>24RH00</t>
  </si>
  <si>
    <t>24RK00</t>
  </si>
  <si>
    <t>24RM00</t>
  </si>
  <si>
    <t>24RN00</t>
  </si>
  <si>
    <t>24RU00</t>
  </si>
  <si>
    <t>24RZ00</t>
  </si>
  <si>
    <t>24TA00</t>
  </si>
  <si>
    <t>24TB00</t>
  </si>
  <si>
    <t>24TC00</t>
  </si>
  <si>
    <t>24TL00</t>
  </si>
  <si>
    <t>24TZ00</t>
  </si>
  <si>
    <t>24UA00</t>
  </si>
  <si>
    <t>24UE00</t>
  </si>
  <si>
    <t>24UN00</t>
  </si>
  <si>
    <t>24ZB00</t>
  </si>
  <si>
    <t>24ZC00</t>
  </si>
  <si>
    <t>24ZD00</t>
  </si>
  <si>
    <t>24ZE00</t>
  </si>
  <si>
    <t>24ZH00</t>
  </si>
  <si>
    <t>24ZJ00</t>
  </si>
  <si>
    <t>24ZK00</t>
  </si>
  <si>
    <t>25CF00</t>
  </si>
  <si>
    <t>25DE00</t>
  </si>
  <si>
    <t>25GH00</t>
  </si>
  <si>
    <t>25GJ00</t>
  </si>
  <si>
    <t>25GK00</t>
  </si>
  <si>
    <t>25GN00</t>
  </si>
  <si>
    <t>25KC00</t>
  </si>
  <si>
    <t>25KD00</t>
  </si>
  <si>
    <t>25KE00</t>
  </si>
  <si>
    <t>25KF00</t>
  </si>
  <si>
    <t>25KG00</t>
  </si>
  <si>
    <t>25KH00</t>
  </si>
  <si>
    <t>25KJ00</t>
  </si>
  <si>
    <t>25KL00</t>
  </si>
  <si>
    <t>25KM00</t>
  </si>
  <si>
    <t>25KN00</t>
  </si>
  <si>
    <t>25KP00</t>
  </si>
  <si>
    <t>25KR00</t>
  </si>
  <si>
    <t>25KT00</t>
  </si>
  <si>
    <t>25KU00</t>
  </si>
  <si>
    <t>25KV00</t>
  </si>
  <si>
    <t>26AA00</t>
  </si>
  <si>
    <t>26AB00</t>
  </si>
  <si>
    <t>26AC00</t>
  </si>
  <si>
    <t>26AD00</t>
  </si>
  <si>
    <t>26AE00</t>
  </si>
  <si>
    <t>26AF00</t>
  </si>
  <si>
    <t>26AG00</t>
  </si>
  <si>
    <t>26AH00</t>
  </si>
  <si>
    <t>26AJ00</t>
  </si>
  <si>
    <t>26AL00</t>
  </si>
  <si>
    <t>26AM00</t>
  </si>
  <si>
    <t>26AN00</t>
  </si>
  <si>
    <t>26AP00</t>
  </si>
  <si>
    <t>26AR00</t>
  </si>
  <si>
    <t>26AT00</t>
  </si>
  <si>
    <t>26AU00</t>
  </si>
  <si>
    <t>26AV00</t>
  </si>
  <si>
    <t>26AW00</t>
  </si>
  <si>
    <t>26AX00</t>
  </si>
  <si>
    <t>26AY00</t>
  </si>
  <si>
    <t>26AZ00</t>
  </si>
  <si>
    <t>26BA00</t>
  </si>
  <si>
    <t>26BB00</t>
  </si>
  <si>
    <t>26BC00</t>
  </si>
  <si>
    <t>26BD00</t>
  </si>
  <si>
    <t>26PD00</t>
  </si>
  <si>
    <t>26PE00</t>
  </si>
  <si>
    <t>26PF00</t>
  </si>
  <si>
    <t>26PH00</t>
  </si>
  <si>
    <t>26PJ00</t>
  </si>
  <si>
    <t>26PK00</t>
  </si>
  <si>
    <t>26PL00</t>
  </si>
  <si>
    <t>26PM00</t>
  </si>
  <si>
    <t>26PN00</t>
  </si>
  <si>
    <t>26PP00</t>
  </si>
  <si>
    <t>26PR00</t>
  </si>
  <si>
    <t>26PT00</t>
  </si>
  <si>
    <t>26PU00</t>
  </si>
  <si>
    <t>26PV00</t>
  </si>
  <si>
    <t>26PW00</t>
  </si>
  <si>
    <t>26PX00</t>
  </si>
  <si>
    <t>26PY00</t>
  </si>
  <si>
    <t>26PZ00</t>
  </si>
  <si>
    <t>26RA00</t>
  </si>
  <si>
    <t>26RK00</t>
  </si>
  <si>
    <t>26ZZ00</t>
  </si>
  <si>
    <t>27AA00</t>
  </si>
  <si>
    <t>27AK00</t>
  </si>
  <si>
    <t>27BM00</t>
  </si>
  <si>
    <t>27BN00</t>
  </si>
  <si>
    <t>27CA00</t>
  </si>
  <si>
    <t>27CB00</t>
  </si>
  <si>
    <t>27CC00</t>
  </si>
  <si>
    <t>27CD00</t>
  </si>
  <si>
    <t>27CE00</t>
  </si>
  <si>
    <t>27CF00</t>
  </si>
  <si>
    <t>27CG00</t>
  </si>
  <si>
    <t>27CH00</t>
  </si>
  <si>
    <t>27CJ00</t>
  </si>
  <si>
    <t>27CK00</t>
  </si>
  <si>
    <t>27CL00</t>
  </si>
  <si>
    <t>27CM00</t>
  </si>
  <si>
    <t>27CN00</t>
  </si>
  <si>
    <t>27CP00</t>
  </si>
  <si>
    <t>27CR00</t>
  </si>
  <si>
    <t>27CT00</t>
  </si>
  <si>
    <t>27JH00</t>
  </si>
  <si>
    <t>27JJ00</t>
  </si>
  <si>
    <t>27JK00</t>
  </si>
  <si>
    <t>27JN00</t>
  </si>
  <si>
    <t>27JP00</t>
  </si>
  <si>
    <t>27JR00</t>
  </si>
  <si>
    <t>27JT00</t>
  </si>
  <si>
    <t>27JU00</t>
  </si>
  <si>
    <t>27JV00</t>
  </si>
  <si>
    <t>27JW00</t>
  </si>
  <si>
    <t>27JX00</t>
  </si>
  <si>
    <t>27KA00</t>
  </si>
  <si>
    <t>27KE00</t>
  </si>
  <si>
    <t>27LH00</t>
  </si>
  <si>
    <t>27LJ00</t>
  </si>
  <si>
    <t>27LR00</t>
  </si>
  <si>
    <t>27LT00</t>
  </si>
  <si>
    <t>27LU00</t>
  </si>
  <si>
    <t>27LV00</t>
  </si>
  <si>
    <t>27LW00</t>
  </si>
  <si>
    <t>27LX00</t>
  </si>
  <si>
    <t>27LY00</t>
  </si>
  <si>
    <t>27LZ00</t>
  </si>
  <si>
    <t>27MA00</t>
  </si>
  <si>
    <t>27MB00</t>
  </si>
  <si>
    <t>27MC00</t>
  </si>
  <si>
    <t>27ME00</t>
  </si>
  <si>
    <t>27MG00</t>
  </si>
  <si>
    <t>27MH00</t>
  </si>
  <si>
    <t>27ML00</t>
  </si>
  <si>
    <t>27NL00</t>
  </si>
  <si>
    <t>27NM00</t>
  </si>
  <si>
    <t>27NN00</t>
  </si>
  <si>
    <t>27NP00</t>
  </si>
  <si>
    <t>27NR00</t>
  </si>
  <si>
    <t>27NT00</t>
  </si>
  <si>
    <t>27NU00</t>
  </si>
  <si>
    <t>27NV00</t>
  </si>
  <si>
    <t>27NW00</t>
  </si>
  <si>
    <t>27NX00</t>
  </si>
  <si>
    <t>27NY00</t>
  </si>
  <si>
    <t>27NZ00</t>
  </si>
  <si>
    <t>27PA00</t>
  </si>
  <si>
    <t>27PB00</t>
  </si>
  <si>
    <t>27PC00</t>
  </si>
  <si>
    <t>27PD00</t>
  </si>
  <si>
    <t>27PE00</t>
  </si>
  <si>
    <t>27PF00</t>
  </si>
  <si>
    <t>27PG00</t>
  </si>
  <si>
    <t>27PH00</t>
  </si>
  <si>
    <t>27PK00</t>
  </si>
  <si>
    <t>27PN00</t>
  </si>
  <si>
    <t>27PR00</t>
  </si>
  <si>
    <t>27PR02</t>
  </si>
  <si>
    <t>27PT00</t>
  </si>
  <si>
    <t>27PU00</t>
  </si>
  <si>
    <t>27PW00</t>
  </si>
  <si>
    <t>27PX00</t>
  </si>
  <si>
    <t>27RK00</t>
  </si>
  <si>
    <t>27RL00</t>
  </si>
  <si>
    <t>27RM00</t>
  </si>
  <si>
    <t>27RN00</t>
  </si>
  <si>
    <t>27RP00</t>
  </si>
  <si>
    <t>27RT00</t>
  </si>
  <si>
    <t>27RU00</t>
  </si>
  <si>
    <t>27TZ00</t>
  </si>
  <si>
    <t>27UA00</t>
  </si>
  <si>
    <t>27UB00</t>
  </si>
  <si>
    <t>27UC00</t>
  </si>
  <si>
    <t>27UE00</t>
  </si>
  <si>
    <t>27UZ00</t>
  </si>
  <si>
    <t>27VA00</t>
  </si>
  <si>
    <t>27WY00</t>
  </si>
  <si>
    <t>27WZ00</t>
  </si>
  <si>
    <t>27XA00</t>
  </si>
  <si>
    <t>27XB00</t>
  </si>
  <si>
    <t>27XC00</t>
  </si>
  <si>
    <t>27XD00</t>
  </si>
  <si>
    <t>27XE00</t>
  </si>
  <si>
    <t>27XG00</t>
  </si>
  <si>
    <t>27XH00</t>
  </si>
  <si>
    <t>27XJ00</t>
  </si>
  <si>
    <t>27XK00</t>
  </si>
  <si>
    <t>27YB00</t>
  </si>
  <si>
    <t>27YC00</t>
  </si>
  <si>
    <t>27YD00</t>
  </si>
  <si>
    <t>27YE00</t>
  </si>
  <si>
    <t>27YF00</t>
  </si>
  <si>
    <t>27YG00</t>
  </si>
  <si>
    <t>27YH00</t>
  </si>
  <si>
    <t>27YJ00</t>
  </si>
  <si>
    <t>27YK00</t>
  </si>
  <si>
    <t>27YN00</t>
  </si>
  <si>
    <t>27YP00</t>
  </si>
  <si>
    <t>27YV00</t>
  </si>
  <si>
    <t>27YW00</t>
  </si>
  <si>
    <t>27YZ00</t>
  </si>
  <si>
    <t>27ZA00</t>
  </si>
  <si>
    <t>28AE00</t>
  </si>
  <si>
    <t>28AF00</t>
  </si>
  <si>
    <t>28AG00</t>
  </si>
  <si>
    <t>28AJ00</t>
  </si>
  <si>
    <t>28AK00</t>
  </si>
  <si>
    <t>28AL00</t>
  </si>
  <si>
    <t>28AM00</t>
  </si>
  <si>
    <t>28AN00</t>
  </si>
  <si>
    <t>28AP00</t>
  </si>
  <si>
    <t>28AU00</t>
  </si>
  <si>
    <t>28AV00</t>
  </si>
  <si>
    <t>28AW00</t>
  </si>
  <si>
    <t>28BA00</t>
  </si>
  <si>
    <t>28BC00</t>
  </si>
  <si>
    <t>28BF00</t>
  </si>
  <si>
    <t>28BG00</t>
  </si>
  <si>
    <t>28BH00</t>
  </si>
  <si>
    <t>28BJ00</t>
  </si>
  <si>
    <t>28BL00</t>
  </si>
  <si>
    <t>28BP00</t>
  </si>
  <si>
    <t>28BZ00</t>
  </si>
  <si>
    <t>28CD00</t>
  </si>
  <si>
    <t>28CE00</t>
  </si>
  <si>
    <t>28CF00</t>
  </si>
  <si>
    <t>28CG00</t>
  </si>
  <si>
    <t>28CH00</t>
  </si>
  <si>
    <t>28CK00</t>
  </si>
  <si>
    <t>28CL00</t>
  </si>
  <si>
    <t>28CY00</t>
  </si>
  <si>
    <t>28CZ00</t>
  </si>
  <si>
    <t>28DA00</t>
  </si>
  <si>
    <t>28DC00</t>
  </si>
  <si>
    <t>28DD00</t>
  </si>
  <si>
    <t>29RV00</t>
  </si>
  <si>
    <t>29TM00</t>
  </si>
  <si>
    <t>29TN00</t>
  </si>
  <si>
    <t>29TZ00</t>
  </si>
  <si>
    <t>29UA00</t>
  </si>
  <si>
    <t>29UB00</t>
  </si>
  <si>
    <t>29UC00</t>
  </si>
  <si>
    <t>29UG00</t>
  </si>
  <si>
    <t>29UL00</t>
  </si>
  <si>
    <t>29UM00</t>
  </si>
  <si>
    <t>29XB00</t>
  </si>
  <si>
    <t>29XC00</t>
  </si>
  <si>
    <t>29XE00</t>
  </si>
  <si>
    <t>29XF00</t>
  </si>
  <si>
    <t>29XG00</t>
  </si>
  <si>
    <t>29XH00</t>
  </si>
  <si>
    <t>29XJ00</t>
  </si>
  <si>
    <t>29XL00</t>
  </si>
  <si>
    <t>29XN00</t>
  </si>
  <si>
    <t>29XP00</t>
  </si>
  <si>
    <t>29XR00</t>
  </si>
  <si>
    <t>29XV00</t>
  </si>
  <si>
    <t>29XW00</t>
  </si>
  <si>
    <t>29XY00</t>
  </si>
  <si>
    <t>29XZ00</t>
  </si>
  <si>
    <t>29YC00</t>
  </si>
  <si>
    <t>29YC01</t>
  </si>
  <si>
    <t>29YD00</t>
  </si>
  <si>
    <t>29YF00</t>
  </si>
  <si>
    <t>29YJ00</t>
  </si>
  <si>
    <t>30AF00</t>
  </si>
  <si>
    <t>30AG00</t>
  </si>
  <si>
    <t>30AH00</t>
  </si>
  <si>
    <t>30AJ00</t>
  </si>
  <si>
    <t>30AK00</t>
  </si>
  <si>
    <t>30AL00</t>
  </si>
  <si>
    <t>30AR00</t>
  </si>
  <si>
    <t>30AZ00</t>
  </si>
  <si>
    <t>30BA00</t>
  </si>
  <si>
    <t>30BB00</t>
  </si>
  <si>
    <t>30FG00</t>
  </si>
  <si>
    <t>30FL00</t>
  </si>
  <si>
    <t>30FM00</t>
  </si>
  <si>
    <t>30FU00</t>
  </si>
  <si>
    <t>30FV00</t>
  </si>
  <si>
    <t>30FX00</t>
  </si>
  <si>
    <t>30FY00</t>
  </si>
  <si>
    <t>30FZ00</t>
  </si>
  <si>
    <t>30GF00</t>
  </si>
  <si>
    <t>30GJ00</t>
  </si>
  <si>
    <t>30GY00</t>
  </si>
  <si>
    <t>30JP00</t>
  </si>
  <si>
    <t>30JR00</t>
  </si>
  <si>
    <t>30JU00</t>
  </si>
  <si>
    <t>30JV00</t>
  </si>
  <si>
    <t>30JZ00</t>
  </si>
  <si>
    <t>30KD00</t>
  </si>
  <si>
    <t>30KE00</t>
  </si>
  <si>
    <t>30KF00</t>
  </si>
  <si>
    <t>30KN00</t>
  </si>
  <si>
    <t>30PE00</t>
  </si>
  <si>
    <t>30PF00</t>
  </si>
  <si>
    <t>30PM00</t>
  </si>
  <si>
    <t>30PW00</t>
  </si>
  <si>
    <t>30RD00</t>
  </si>
  <si>
    <t>30RE00</t>
  </si>
  <si>
    <t>30RH00</t>
  </si>
  <si>
    <t>30RJ00</t>
  </si>
  <si>
    <t>30RL00</t>
  </si>
  <si>
    <t>30TE00</t>
  </si>
  <si>
    <t>30TF00</t>
  </si>
  <si>
    <t>30UE00</t>
  </si>
  <si>
    <t>30UF00</t>
  </si>
  <si>
    <t>30UN00</t>
  </si>
  <si>
    <t>30UP00</t>
  </si>
  <si>
    <t>30UR00</t>
  </si>
  <si>
    <t>30UT00</t>
  </si>
  <si>
    <t>30UX00</t>
  </si>
  <si>
    <t>30UY00</t>
  </si>
  <si>
    <t>30UZ00</t>
  </si>
  <si>
    <t>30VA00</t>
  </si>
  <si>
    <t>30VB00</t>
  </si>
  <si>
    <t>30VC00</t>
  </si>
  <si>
    <t>30VD00</t>
  </si>
  <si>
    <t>30WX00</t>
  </si>
  <si>
    <t>30WY00</t>
  </si>
  <si>
    <t>30XB00</t>
  </si>
  <si>
    <t>30XC00</t>
  </si>
  <si>
    <t>30XD00</t>
  </si>
  <si>
    <t>30XK00</t>
  </si>
  <si>
    <t>30XM00</t>
  </si>
  <si>
    <t>30XT00</t>
  </si>
  <si>
    <t>31AE00</t>
  </si>
  <si>
    <t>31AG00</t>
  </si>
  <si>
    <t>31AH00</t>
  </si>
  <si>
    <t>31AW00</t>
  </si>
  <si>
    <t>31AX00</t>
  </si>
  <si>
    <t>31AZ00</t>
  </si>
  <si>
    <t>31BJ00</t>
  </si>
  <si>
    <t>31BK00</t>
  </si>
  <si>
    <t>31BR00</t>
  </si>
  <si>
    <t>31CJ00</t>
  </si>
  <si>
    <t>31DE00</t>
  </si>
  <si>
    <t>31DF00</t>
  </si>
  <si>
    <t>31DH00</t>
  </si>
  <si>
    <t>31DJ00</t>
  </si>
  <si>
    <t>31DM00</t>
  </si>
  <si>
    <t>31DN00</t>
  </si>
  <si>
    <t>31DP00</t>
  </si>
  <si>
    <t>31DV00</t>
  </si>
  <si>
    <t>31EC00</t>
  </si>
  <si>
    <t>31ET00</t>
  </si>
  <si>
    <t>31FJ00</t>
  </si>
  <si>
    <t>31FK00</t>
  </si>
  <si>
    <t>31FM00</t>
  </si>
  <si>
    <t>31FN00</t>
  </si>
  <si>
    <t>31FT00</t>
  </si>
  <si>
    <t>31FU00</t>
  </si>
  <si>
    <t>31GH00</t>
  </si>
  <si>
    <t>31GW00</t>
  </si>
  <si>
    <t>31GX00</t>
  </si>
  <si>
    <t>31JD00</t>
  </si>
  <si>
    <t>31JE00</t>
  </si>
  <si>
    <t>31JF00</t>
  </si>
  <si>
    <t>31JG00</t>
  </si>
  <si>
    <t>31JK00</t>
  </si>
  <si>
    <t>31JL00</t>
  </si>
  <si>
    <t>31JN00</t>
  </si>
  <si>
    <t>31JR00</t>
  </si>
  <si>
    <t>31JT00</t>
  </si>
  <si>
    <t>31JX00</t>
  </si>
  <si>
    <t>31KB00</t>
  </si>
  <si>
    <t>Bron: CBS</t>
  </si>
  <si>
    <t>a De achterstandsscore van een basisschool is onvoldoende betrouwbaar omdat de score is gebaseerd op te weinig (&lt;= 40) leerlingen.</t>
  </si>
  <si>
    <t>Achterstandsscore basisschool na fusie basisscholen o.b.v. achterstandsscore per 1 oktober 2018</t>
  </si>
  <si>
    <t>bedrag eenheid achterstandsscore</t>
  </si>
  <si>
    <t>leerlingen</t>
  </si>
  <si>
    <t>drempel</t>
  </si>
  <si>
    <t>bedrag OAB</t>
  </si>
  <si>
    <t>bedrag per eenheid achterstandsscore</t>
  </si>
  <si>
    <t>achterstandsscore</t>
  </si>
  <si>
    <t>Achterstandsscore</t>
  </si>
  <si>
    <t>na fusie (03GW00)</t>
  </si>
  <si>
    <t>03GW</t>
  </si>
  <si>
    <t>16AA</t>
  </si>
  <si>
    <t>na fusie (16AA00)</t>
  </si>
  <si>
    <t>Brinnummer</t>
  </si>
  <si>
    <t>Naam</t>
  </si>
  <si>
    <t>Berekening nieuwe achterstandsscore in geval van fusie of nevenvestiging</t>
  </si>
  <si>
    <t xml:space="preserve">De achterstandsscore van een gefuseerde school is in principe de som van de achterstandsscore van de afzonderlijke scholen </t>
  </si>
  <si>
    <t xml:space="preserve">die met elkaar fuseren. In de meeste gevallen is dat ook het geval. </t>
  </si>
  <si>
    <t>Voorbeeld 1:</t>
  </si>
  <si>
    <t>Situatie: 'Achterstandsscore met drempel' van beide vestigingen &gt; 0</t>
  </si>
  <si>
    <t>Maar als de achterstandsscore van één van beide scholen 0 is, moet de score van de gefuseerde school opnieuw worden vastgesteld.</t>
  </si>
  <si>
    <t>Die vaststelling gebeurt door een berekening die bij benadering de correcte uitkomst geeft.</t>
  </si>
  <si>
    <t>Voorbeeld 2:</t>
  </si>
  <si>
    <t>Situatie: 'Achterstandsscore met drempel' van één vestiging = 0</t>
  </si>
  <si>
    <t>Het wordt nog wat lastiger als een school met een nevenvestiging fuseert met een andere school. Als de hoofdvestiging en de</t>
  </si>
  <si>
    <t>nevenvestiging beide een 'achterstandsscore met drempel' hebben die &gt; 0, valt het nog wel mee want dan kunnen die achterstandscore</t>
  </si>
  <si>
    <t>bij elkaar worden opgeteld. De andere bij de fusie betrokken school kan een 'achterstandsscore met drempel' hebben die 0 is.</t>
  </si>
  <si>
    <t>Dan moet de achterstandsscore van de school die na de fusie blijft bestaan ook opnieuw berekend worden.</t>
  </si>
  <si>
    <t>Hierna volgen drie voorbeelden.</t>
  </si>
  <si>
    <t>De eerste - voorbeeld A - betreft een fusie waarbij de nevenvestiging een 'achterstandscore met drempel' heeft van 0.</t>
  </si>
  <si>
    <t>De tweede - voorbeeld B - betreft een fusie waarbij de school die bij de fusie wordt opgeheven een 'achterstandsscore met drempel'  heeft van 0.</t>
  </si>
  <si>
    <t xml:space="preserve">De derde - voorbeeld C - betreft een fusie waarbij de nevenvestiging en de school die bij de fusie wordt opgeheven beide een </t>
  </si>
  <si>
    <t xml:space="preserve"> 'achterstandsscore met drempel' hebben van 0.</t>
  </si>
  <si>
    <t>Voorbeeld A</t>
  </si>
  <si>
    <t>Situatie: 'Achterstandsscore met drempel' van de nevenvestiging = 0</t>
  </si>
  <si>
    <t>Voorbeeld B</t>
  </si>
  <si>
    <t>Situatie: de betrokken andere school heeft een 'achterstandsscore met drempel' van 0.</t>
  </si>
  <si>
    <t>Voorbeeld C</t>
  </si>
  <si>
    <t xml:space="preserve">Voorwaarde: 'Achterstandsscore met drempel' van één nevenvestiging = 0 en de bij de fusie </t>
  </si>
  <si>
    <t>betrokken andere school heeft ook een 'achterstandsscore met drempel' van 0.</t>
  </si>
  <si>
    <t xml:space="preserve">Wanneer de overblijvende gefuseerde school een nevenvestiging wil vormen, dan is dat in principe mogelijk maar de 'achterstandsscore </t>
  </si>
  <si>
    <t>met drempel' van de afzonderlijke delen is op voorhand niet te berekenen omdat die afhankelijk is van de achterstandsscore van een leerling die</t>
  </si>
  <si>
    <t>alleen door het CBS is vast te stellen en dan alleen in het jaar na de fusie wanneer duidelijk is welke leerling op welke vestiging is beland.</t>
  </si>
  <si>
    <t>Tot slot nog een voorbeeld van een basisschool met drie nevenvestigingen die fuseert met een school met een achterstandsscore van 0,00.</t>
  </si>
  <si>
    <t>Voorbeeld D</t>
  </si>
  <si>
    <t>18DS</t>
  </si>
  <si>
    <t>In de voorbeelden A, B, C en D is tevens aangegeven hoe de achterstandsscore berekend wordt in geval van aanwezigheid van een nevenvestiging.</t>
  </si>
  <si>
    <t>Bekostiging BOA</t>
  </si>
  <si>
    <t xml:space="preserve"> Bekostiging BOA</t>
  </si>
  <si>
    <t>Met dit instrument wordt de bijzondere bekostiging berekend die een basisschool ontvangt die fuseert met één of twee andere</t>
  </si>
  <si>
    <t xml:space="preserve">Ook kan er sprake zijn van het vrijwillig opheffen van een basisschool bij een bestuur die nog andere basisscholen onder dat </t>
  </si>
  <si>
    <t>Wijziging in regeling</t>
  </si>
  <si>
    <t xml:space="preserve">De ene betreft 'score fusieschool' die laat zien hoe de achterstandsscore berekend moet worden bij een fusieschool, ook </t>
  </si>
  <si>
    <t xml:space="preserve">wanneer er een vestiging bij is betrokken die een achterstandsscore heeft van 0. De achterstandsscore van elk BRINnummer is </t>
  </si>
  <si>
    <t xml:space="preserve">Er is nu ook sprake van de toekenning van bijzondere bekostiging wanneer een basisschool wordt opgeheven. Dat wordt </t>
  </si>
  <si>
    <t>e. aanvullende bekostiging voor de schoolleiding</t>
  </si>
  <si>
    <t xml:space="preserve">De impulsgebiedstoeslag: die bestaat niet meer en is opgegaan in het budget 'achterstandsscore met drempel'. </t>
  </si>
  <si>
    <t>samenstelling van het totale leerlingenbestand hebben die er voor zorgt dat de eerdere toekenning onder a, b, c, d en/of</t>
  </si>
  <si>
    <t xml:space="preserve">e niet of niet meer in dezelfde mate aan de orde is. </t>
  </si>
  <si>
    <t xml:space="preserve">De componenten van de formatie zoals hiervoor onder a, b, c, en d aangegeven worden berekend voor de afzonderlijke </t>
  </si>
  <si>
    <t xml:space="preserve">Daarnaast wordt bekeken wat de verschillen zijn in component e van de fusiescholen enerzijds en de gefuseerde school </t>
  </si>
  <si>
    <t>bestuur heeft. Ook dan worden er faciliteiten toegekend en dat wordt in het werkblad 'facilit opheffing' nader berekend.</t>
  </si>
  <si>
    <t>2024/2025</t>
  </si>
  <si>
    <t xml:space="preserve">d. bekostiging voor de bestrijding van onderwijsachterstanden: de formatie die wordt toegekend op basis van het aantal </t>
  </si>
  <si>
    <t>eenheden 'achterstandsscore met drempel', vermenigvuldigt met het bedrag per eenheid 'achterstandsscore met drempel'.</t>
  </si>
  <si>
    <t>blad 'Faciliteiten bij fusie'. De mogelijkheid bij elke school is aanwezig dat er ook sprake is van een nevenvestiging.</t>
  </si>
  <si>
    <t xml:space="preserve">Tevens moet in dergelijke gevallen de achterstandsscore met drempel opnieuw berekend worden wanneer de nevenvestiging </t>
  </si>
  <si>
    <r>
      <t xml:space="preserve">een </t>
    </r>
    <r>
      <rPr>
        <b/>
        <u/>
        <sz val="11"/>
        <rFont val="Calibri"/>
        <family val="2"/>
        <scheme val="minor"/>
      </rPr>
      <t>andere</t>
    </r>
    <r>
      <rPr>
        <sz val="11"/>
        <rFont val="Calibri"/>
        <family val="2"/>
        <scheme val="minor"/>
      </rPr>
      <t xml:space="preserve"> samenstelling krijgt dan voor de fusie zoals in het werkblad 'score fusieschool' is aangegeven. </t>
    </r>
  </si>
  <si>
    <t xml:space="preserve">In de fusieregeling heeft een ingrijpende wijziging plaats gevonden als gevolg van de afschaffing van de gewichtenregeling </t>
  </si>
  <si>
    <t>en de vervanging ervan door de achterstandsscore van een vestiging. Daarom zijn twee werkbladen toegevoegd.</t>
  </si>
  <si>
    <t xml:space="preserve">Bij een beperkte fusie-instroom wordt ook bijzondere bekostiging toegekend, maar deze bijzondere bekostiging is aanmerkelijk </t>
  </si>
  <si>
    <t xml:space="preserve">geringer en wordt bepaald o.b.v. artikel 7 van de fusieregeling in plaats van o.b.v. artikel 5 wanneer er sprake is van </t>
  </si>
  <si>
    <t>substantiele fusie-instroom.</t>
  </si>
  <si>
    <t xml:space="preserve">De nieuwe fusieregeling is gebaseerd op de op 24 mei 2019 bijgestelde publicatie van Stcrt. 2017 nr. 30458, d.d. 2 juni 2017, </t>
  </si>
  <si>
    <t xml:space="preserve">waarin de regeling is vastgelegd voor de periode 1 aug. 2017 tot en met 31 juli 2022 en vervolgens voor de periode 1 aug. 2022 tot </t>
  </si>
  <si>
    <t>en met 31 juli 2027. De eerste periode loopt nu dus door tot 1 augustus 2022 en de tweede periode schuift ook twee jaar op.</t>
  </si>
  <si>
    <t xml:space="preserve">In de toekenning wordt onderscheid gemaakt voor fusies wat de fusie-instroom betreft. Met de fusie-instroom wordt </t>
  </si>
  <si>
    <r>
      <rPr>
        <b/>
        <sz val="11"/>
        <rFont val="Calibri"/>
        <family val="2"/>
        <scheme val="minor"/>
      </rPr>
      <t>S</t>
    </r>
    <r>
      <rPr>
        <sz val="11"/>
        <rFont val="Calibri"/>
        <family val="2"/>
        <scheme val="minor"/>
      </rPr>
      <t xml:space="preserve"> is het bedrag dat staat voor de kleine scholentoeslag per leerling van de betreffende school.</t>
    </r>
  </si>
  <si>
    <t xml:space="preserve">De bijzondere bekostiging voor fusies verandert de komende jaren in omvang, met name in de periode vanaf 1 augustus 2022. </t>
  </si>
  <si>
    <t>Score 2</t>
  </si>
  <si>
    <r>
      <t>Achterstandsscore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 xml:space="preserve">per basisschoolvestiging </t>
    </r>
    <r>
      <rPr>
        <b/>
        <sz val="8"/>
        <color rgb="FFFF0000"/>
        <rFont val="Arial"/>
        <family val="2"/>
      </rPr>
      <t>ná</t>
    </r>
    <r>
      <rPr>
        <b/>
        <sz val="8"/>
        <rFont val="Arial"/>
        <family val="2"/>
      </rPr>
      <t xml:space="preserve"> correctie verblijfsduur, 1 oktober 2018</t>
    </r>
  </si>
  <si>
    <t>Betrouwbaarheid</t>
  </si>
  <si>
    <t>31JM00</t>
  </si>
  <si>
    <t>Resterende school (ABC)</t>
  </si>
  <si>
    <t>PAB</t>
  </si>
  <si>
    <t>Totaal  6 jaar (excl. effect indexering)</t>
  </si>
  <si>
    <t>Aantal leerlingen SBO op eerste schooldag na fusie met andere SBO</t>
  </si>
  <si>
    <t>Bijzondere bekostiging vanwege substantiële fusie-instroom?</t>
  </si>
  <si>
    <t>Bijzondere bekostiging vanwege beperkte fusie-instroom?</t>
  </si>
  <si>
    <t xml:space="preserve">wanneer een SBO fuseert met een andere SBO en zich daarmee tegelijkertijd opheft (art. 10 en volgende). Voorwaarde daarbij </t>
  </si>
  <si>
    <t xml:space="preserve">aan de fusie, op die fusieschool zijn ingeschreven volgens BRON. Dat is een simpele berekening die in werkblad SBO met SBO </t>
  </si>
  <si>
    <r>
      <t xml:space="preserve">De bedragen zijn ontleend aan de publicatie Tweede Regeling bekostiging personeel PO </t>
    </r>
    <r>
      <rPr>
        <b/>
        <sz val="11"/>
        <color rgb="FFC00000"/>
        <rFont val="Calibri"/>
        <family val="2"/>
        <scheme val="minor"/>
      </rPr>
      <t>2019-2020</t>
    </r>
    <r>
      <rPr>
        <sz val="11"/>
        <rFont val="Calibri"/>
        <family val="2"/>
        <scheme val="minor"/>
      </rPr>
      <t xml:space="preserve"> van oktober</t>
    </r>
    <r>
      <rPr>
        <b/>
        <sz val="11"/>
        <color rgb="FFC00000"/>
        <rFont val="Calibri"/>
        <family val="2"/>
        <scheme val="minor"/>
      </rPr>
      <t xml:space="preserve"> 2019</t>
    </r>
    <r>
      <rPr>
        <b/>
        <sz val="11"/>
        <rFont val="Calibri"/>
        <family val="2"/>
        <scheme val="minor"/>
      </rPr>
      <t>.</t>
    </r>
  </si>
  <si>
    <t>Aantal leerlingen per 1 oktober 2019</t>
  </si>
  <si>
    <t>Bijzondere bekostiging</t>
  </si>
  <si>
    <t>Opgeheven SBO school B</t>
  </si>
  <si>
    <t xml:space="preserve">Fusieschool AB </t>
  </si>
  <si>
    <t>Blijvende SBO school A</t>
  </si>
  <si>
    <t>Ys</t>
  </si>
  <si>
    <t>Xs2</t>
  </si>
  <si>
    <t>Xs1</t>
  </si>
  <si>
    <t>Xs1+Xs2</t>
  </si>
  <si>
    <t>Xs-Ys</t>
  </si>
  <si>
    <t>BIJZONDERE BEKOSTIGING BIJ FUSIE PER 1 AUGUSTUS 2020</t>
  </si>
  <si>
    <t>Aantal leerlingen 4 t/m 7 jaar per 1 oktober 2019</t>
  </si>
  <si>
    <t>Aantal leerlingen 8 jaar e.o. per 1 oktober 2019</t>
  </si>
  <si>
    <r>
      <t xml:space="preserve">- en per </t>
    </r>
    <r>
      <rPr>
        <b/>
        <i/>
        <sz val="10"/>
        <rFont val="Calibri"/>
        <family val="2"/>
        <scheme val="minor"/>
      </rPr>
      <t>1 oktober 2019</t>
    </r>
    <r>
      <rPr>
        <i/>
        <sz val="10"/>
        <rFont val="Calibri"/>
        <family val="2"/>
        <scheme val="minor"/>
      </rPr>
      <t xml:space="preserve"> op de opgeheven school ingeschreven stonden </t>
    </r>
  </si>
  <si>
    <t>per 1 augustus 2020</t>
  </si>
  <si>
    <t>BIJZONDERE BEKOSTIGING VOOR FUSIE SBO's.</t>
  </si>
  <si>
    <t>Aantal leerlingen per 1 oktober 2020</t>
  </si>
  <si>
    <t>Aantal leerlingen SBO-B op 1 oktober 2020 op SBO-A</t>
  </si>
  <si>
    <r>
      <t xml:space="preserve">- en per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een po-school</t>
    </r>
  </si>
  <si>
    <r>
      <t xml:space="preserve">- en per </t>
    </r>
    <r>
      <rPr>
        <b/>
        <i/>
        <sz val="10"/>
        <rFont val="Calibri"/>
        <family val="2"/>
        <scheme val="minor"/>
      </rPr>
      <t>1 oktober 2020</t>
    </r>
    <r>
      <rPr>
        <i/>
        <sz val="10"/>
        <rFont val="Calibri"/>
        <family val="2"/>
        <scheme val="minor"/>
      </rPr>
      <t xml:space="preserve"> ingeschreven staan op de </t>
    </r>
    <r>
      <rPr>
        <i/>
        <u/>
        <sz val="10"/>
        <rFont val="Calibri"/>
        <family val="2"/>
        <scheme val="minor"/>
      </rPr>
      <t>fusieschool</t>
    </r>
  </si>
  <si>
    <r>
      <t xml:space="preserve">Nagaan complete leerlingenpopulatie bij (zeer) kleine basisschool (op 1 oktober </t>
    </r>
    <r>
      <rPr>
        <b/>
        <sz val="10"/>
        <rFont val="Calibri"/>
        <family val="2"/>
        <scheme val="minor"/>
      </rPr>
      <t>2019</t>
    </r>
    <r>
      <rPr>
        <sz val="10"/>
        <rFont val="Calibri"/>
        <family val="2"/>
        <scheme val="minor"/>
      </rPr>
      <t xml:space="preserve"> minder dan 145 leerlingen)</t>
    </r>
  </si>
  <si>
    <r>
      <t xml:space="preserve">Voorwaarde: op 1 oktober </t>
    </r>
    <r>
      <rPr>
        <b/>
        <sz val="10"/>
        <rFont val="Calibri"/>
        <family val="2"/>
        <scheme val="minor"/>
      </rPr>
      <t xml:space="preserve">2019 </t>
    </r>
    <r>
      <rPr>
        <sz val="10"/>
        <rFont val="Calibri"/>
        <family val="2"/>
        <scheme val="minor"/>
      </rPr>
      <t xml:space="preserve">een zodanige evenwichtige leeftijdsopbouw van de leerlingen dat, van de 8 leeftijdscohorten </t>
    </r>
  </si>
  <si>
    <t>Op te heffen school per 1 augustus 2020</t>
  </si>
  <si>
    <t>Aantal leerlingen 8 jaar en ouder per 1 oktober 2019</t>
  </si>
  <si>
    <t>In 2020 te ontvangen materiële bekostiging</t>
  </si>
  <si>
    <t>Minus: In 2020 ontvangen materiële bekostiging (zie beschikkingen)</t>
  </si>
  <si>
    <t>BIJZONDERE BEKOSTIGING VOOR SBO DIE OPGAAT IN BASISCHOOL</t>
  </si>
  <si>
    <t>SBO die wordt opgeheven door fusie met basisschool</t>
  </si>
  <si>
    <t>Basisbekostiging</t>
  </si>
  <si>
    <t>Totaal bekostiging</t>
  </si>
  <si>
    <t>Aantal leerlingen SBO op eerste schooldag na fusie op basisschool</t>
  </si>
  <si>
    <t>Bijzondere bekostiging?</t>
  </si>
  <si>
    <t>Totaal  6 jaar (exc. effect indexering)</t>
  </si>
  <si>
    <r>
      <t xml:space="preserve">De wijze van berekening is gebaseerd op fusies per </t>
    </r>
    <r>
      <rPr>
        <b/>
        <sz val="11"/>
        <rFont val="Calibri"/>
        <family val="2"/>
        <scheme val="minor"/>
      </rPr>
      <t>1 augustus 2020.</t>
    </r>
    <r>
      <rPr>
        <sz val="11"/>
        <rFont val="Calibri"/>
        <family val="2"/>
        <scheme val="minor"/>
      </rPr>
      <t xml:space="preserve"> Na 31 juli 2022 geldt de regeling in aangepaste vorm.</t>
    </r>
  </si>
  <si>
    <t xml:space="preserve">1 oktober 2020 die score heeft bepaald. </t>
  </si>
  <si>
    <t xml:space="preserve">NB: Let er wel op dat de gefuseerde school dan vooralsnog geen nevenvestiging met achterstandsscore kan hebben omdat de berekening </t>
  </si>
  <si>
    <t xml:space="preserve">daarvan niet mogelijk is: de achterstandsscore is namelijk niet bekend en wordt pas bekend nadat het CBS op basis van de telling van </t>
  </si>
  <si>
    <t>School totaal (18DS)</t>
  </si>
  <si>
    <t>SBO 19RH</t>
  </si>
  <si>
    <t>Alleen als bij de samenvoeging sprake is van een substantiele fusie-instroom is er sprake van fusie en dan van bijzondere bekostiging bij fusie.</t>
  </si>
  <si>
    <t>na fusie (05UR00)</t>
  </si>
  <si>
    <t>Tabel 1</t>
  </si>
  <si>
    <r>
      <t>Achterstandsscore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>per basisschoolvestiging, 1 oktober 2019</t>
    </r>
  </si>
  <si>
    <t>12YM02</t>
  </si>
  <si>
    <t>31LC00</t>
  </si>
  <si>
    <t>31LD00</t>
  </si>
  <si>
    <t>31LH00</t>
  </si>
  <si>
    <t>31LJ00</t>
  </si>
  <si>
    <t>31LK00</t>
  </si>
  <si>
    <t>31LL00</t>
  </si>
  <si>
    <t>31LM00</t>
  </si>
  <si>
    <t>31LN00</t>
  </si>
  <si>
    <t>31LR00</t>
  </si>
  <si>
    <t>31LT00</t>
  </si>
  <si>
    <t>31LY00</t>
  </si>
  <si>
    <t>31LZ00</t>
  </si>
  <si>
    <t>31MA00</t>
  </si>
  <si>
    <t>31ME00</t>
  </si>
  <si>
    <t>31MF00</t>
  </si>
  <si>
    <t>31MG00</t>
  </si>
  <si>
    <t>31MH00</t>
  </si>
  <si>
    <t>31ML00</t>
  </si>
  <si>
    <t>31MM00</t>
  </si>
  <si>
    <t>31MN00</t>
  </si>
  <si>
    <t>31MV00</t>
  </si>
  <si>
    <t>31MX00</t>
  </si>
  <si>
    <t>versie 18feb2020</t>
  </si>
  <si>
    <t xml:space="preserve">opgenomen in het werkblad 'score2020', gepubliceerd begin februari 2020 en geeft de waarde van de telling van 1 oktober 2019. </t>
  </si>
  <si>
    <t>Indien de fusie-instroom &lt; 25% dan wordt geen bijzondere bekostiging toegekend.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</si>
</sst>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6" formatCode="&quot;€&quot;\ #,##0;[Red]&quot;€&quot;\ \-#,##0"/>
    <numFmt numFmtId="8" formatCode="&quot;€&quot;\ #,##0.00;[Red]&quot;€&quot;\ \-#,##0.00"/>
    <numFmt numFmtId="42" formatCode="_ &quot;€&quot;\ * #,##0_ ;_ &quot;€&quot;\ * \-#,##0_ ;_ &quot;€&quot;\ * &quot;-&quot;_ ;_ @_ "/>
    <numFmt numFmtId="44" formatCode="_ &quot;€&quot;\ * #,##0.00_ ;_ &quot;€&quot;\ * \-#,##0.00_ ;_ &quot;€&quot;\ * &quot;-&quot;??_ ;_ @_ "/>
    <numFmt numFmtId="164" formatCode="_-&quot;€&quot;\ * #,##0.00_-;_-&quot;€&quot;\ * #,##0.00\-;_-&quot;€&quot;\ * &quot;-&quot;??_-;_-@_-"/>
    <numFmt numFmtId="165" formatCode="0.0000"/>
    <numFmt numFmtId="166" formatCode="_-&quot;€&quot;\ * #,##0_-;_-&quot;€&quot;\ * #,##0\-;_-&quot;€&quot;\ * &quot;-&quot;_-;_-@_-"/>
    <numFmt numFmtId="167" formatCode="_-&quot;€&quot;\ * #,##0_-;_-&quot;€&quot;\ * #,##0\-;_-&quot;€&quot;\ * &quot;-&quot;??_-;_-@_-"/>
    <numFmt numFmtId="168" formatCode="_ &quot;€&quot;\ * #,##0_ ;_ &quot;€&quot;\ * \-#,##0_ ;_ &quot;€&quot;\ * &quot;-&quot;??_ ;_ @_ "/>
    <numFmt numFmtId="169" formatCode="#,##0_ ;\-#,##0\ "/>
    <numFmt numFmtId="170" formatCode="_-&quot;€&quot;\ * #,##0.000000_-;_-&quot;€&quot;\ * #,##0.000000\-;_-&quot;€&quot;\ * &quot;-&quot;??_-;_-@_-"/>
    <numFmt numFmtId="171" formatCode="[$-413]d\ mmmm\ yyyy;@"/>
    <numFmt numFmtId="172" formatCode="#\ ###\ ###"/>
    <numFmt numFmtId="173" formatCode="#\ ###\ ##0.00"/>
    <numFmt numFmtId="174" formatCode="#.00\ ###\ ###"/>
    <numFmt numFmtId="175" formatCode="#,##0.00_ ;\-#,##0.00\ "/>
  </numFmts>
  <fonts count="11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b/>
      <sz val="14"/>
      <color indexed="10"/>
      <name val="Calibri"/>
      <family val="2"/>
    </font>
    <font>
      <b/>
      <sz val="11"/>
      <color indexed="9"/>
      <name val="Arial"/>
      <family val="2"/>
    </font>
    <font>
      <b/>
      <sz val="14"/>
      <color indexed="10"/>
      <name val="Arial"/>
      <family val="2"/>
    </font>
    <font>
      <b/>
      <sz val="10"/>
      <color indexed="10"/>
      <name val="Arial"/>
      <family val="2"/>
    </font>
    <font>
      <sz val="14"/>
      <name val="Calibri"/>
      <family val="2"/>
    </font>
    <font>
      <i/>
      <sz val="12"/>
      <name val="Calibri"/>
      <family val="2"/>
    </font>
    <font>
      <sz val="12"/>
      <name val="Calibri"/>
      <family val="2"/>
    </font>
    <font>
      <b/>
      <sz val="10"/>
      <color rgb="FFC00000"/>
      <name val="Calibri"/>
      <family val="2"/>
    </font>
    <font>
      <sz val="10"/>
      <color rgb="FF0070C0"/>
      <name val="Calibri"/>
      <family val="2"/>
    </font>
    <font>
      <b/>
      <sz val="10"/>
      <color rgb="FFC00000"/>
      <name val="Arial"/>
      <family val="2"/>
    </font>
    <font>
      <i/>
      <sz val="10"/>
      <color rgb="FF0070C0"/>
      <name val="Calibri"/>
      <family val="2"/>
    </font>
    <font>
      <i/>
      <sz val="10"/>
      <color rgb="FF0070C0"/>
      <name val="Arial"/>
      <family val="2"/>
    </font>
    <font>
      <sz val="10"/>
      <color rgb="FF0070C0"/>
      <name val="Arial"/>
      <family val="2"/>
    </font>
    <font>
      <sz val="14"/>
      <color rgb="FFC00000"/>
      <name val="Calibri"/>
      <family val="2"/>
    </font>
    <font>
      <i/>
      <sz val="1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1"/>
      <name val="Calibri"/>
      <family val="2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499984740745262"/>
      <name val="Calibri"/>
      <family val="2"/>
    </font>
    <font>
      <b/>
      <sz val="11"/>
      <color rgb="FFC00000"/>
      <name val="Calibri"/>
      <family val="2"/>
      <scheme val="minor"/>
    </font>
    <font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0"/>
      <color theme="1" tint="0.34998626667073579"/>
      <name val="Calibri"/>
      <family val="2"/>
      <scheme val="minor"/>
    </font>
    <font>
      <sz val="10"/>
      <color rgb="FFC00000"/>
      <name val="Calibri"/>
      <family val="2"/>
      <scheme val="minor"/>
    </font>
    <font>
      <i/>
      <sz val="10"/>
      <color indexed="10"/>
      <name val="Calibri"/>
      <family val="2"/>
      <scheme val="minor"/>
    </font>
    <font>
      <sz val="10"/>
      <color theme="0" tint="-4.9989318521683403E-2"/>
      <name val="Calibri"/>
      <family val="2"/>
      <scheme val="minor"/>
    </font>
    <font>
      <sz val="10"/>
      <color indexed="47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b/>
      <i/>
      <sz val="10"/>
      <name val="Calibri"/>
      <family val="2"/>
      <scheme val="minor"/>
    </font>
    <font>
      <i/>
      <sz val="10"/>
      <color theme="1" tint="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</font>
    <font>
      <sz val="10"/>
      <color theme="0" tint="-0.14999847407452621"/>
      <name val="Calibri"/>
      <family val="2"/>
      <scheme val="minor"/>
    </font>
    <font>
      <b/>
      <sz val="10"/>
      <color theme="0" tint="-0.14999847407452621"/>
      <name val="Calibri"/>
      <family val="2"/>
      <scheme val="minor"/>
    </font>
    <font>
      <b/>
      <sz val="10"/>
      <color rgb="FFC00000"/>
      <name val="Calibri"/>
      <family val="2"/>
      <scheme val="minor"/>
    </font>
    <font>
      <i/>
      <u/>
      <sz val="10"/>
      <name val="Calibri"/>
      <family val="2"/>
      <scheme val="minor"/>
    </font>
    <font>
      <b/>
      <sz val="14"/>
      <name val="Calibri"/>
      <family val="2"/>
    </font>
    <font>
      <b/>
      <i/>
      <sz val="12"/>
      <name val="Calibri"/>
      <family val="2"/>
    </font>
    <font>
      <b/>
      <sz val="12"/>
      <name val="Arial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i/>
      <sz val="12"/>
      <name val="Calibri"/>
      <family val="2"/>
      <scheme val="minor"/>
    </font>
    <font>
      <sz val="10"/>
      <color theme="0" tint="-4.9989318521683403E-2"/>
      <name val="Calibri"/>
      <family val="2"/>
    </font>
    <font>
      <sz val="14"/>
      <color theme="0" tint="-4.9989318521683403E-2"/>
      <name val="Calibri"/>
      <family val="2"/>
    </font>
    <font>
      <i/>
      <sz val="12"/>
      <color theme="0" tint="-4.9989318521683403E-2"/>
      <name val="Calibri"/>
      <family val="2"/>
    </font>
    <font>
      <b/>
      <sz val="10"/>
      <color theme="0" tint="-4.9989318521683403E-2"/>
      <name val="Calibri"/>
      <family val="2"/>
    </font>
    <font>
      <i/>
      <sz val="10"/>
      <color theme="0" tint="-4.9989318521683403E-2"/>
      <name val="Calibri"/>
      <family val="2"/>
    </font>
    <font>
      <i/>
      <sz val="10"/>
      <color theme="0" tint="-4.9989318521683403E-2"/>
      <name val="Calibri"/>
      <family val="2"/>
      <scheme val="minor"/>
    </font>
    <font>
      <b/>
      <sz val="10"/>
      <color theme="0" tint="-4.9989318521683403E-2"/>
      <name val="Calibri"/>
      <family val="2"/>
      <scheme val="minor"/>
    </font>
    <font>
      <b/>
      <i/>
      <sz val="10"/>
      <color theme="0" tint="-4.9989318521683403E-2"/>
      <name val="Calibri"/>
      <family val="2"/>
    </font>
    <font>
      <b/>
      <sz val="10"/>
      <color theme="1" tint="0.34998626667073579"/>
      <name val="Arial"/>
      <family val="2"/>
    </font>
    <font>
      <b/>
      <sz val="14"/>
      <color theme="1" tint="0.34998626667073579"/>
      <name val="Calibri"/>
      <family val="2"/>
    </font>
    <font>
      <b/>
      <i/>
      <sz val="10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11"/>
      <color rgb="FF000000"/>
      <name val="Calibri"/>
      <family val="2"/>
      <scheme val="minor"/>
    </font>
    <font>
      <b/>
      <vertAlign val="superscript"/>
      <sz val="8"/>
      <name val="Arial"/>
      <family val="2"/>
    </font>
    <font>
      <b/>
      <sz val="8"/>
      <name val="Arial"/>
      <family val="2"/>
    </font>
    <font>
      <sz val="8"/>
      <color rgb="FF000000"/>
      <name val="Arial"/>
      <family val="2"/>
    </font>
    <font>
      <sz val="8"/>
      <color rgb="FF000000"/>
      <name val="Courier New"/>
      <family val="3"/>
    </font>
    <font>
      <b/>
      <sz val="11"/>
      <name val="Calibri"/>
      <family val="2"/>
    </font>
    <font>
      <b/>
      <sz val="10"/>
      <color theme="0" tint="-0.249977111117893"/>
      <name val="Calibri"/>
      <family val="2"/>
    </font>
    <font>
      <sz val="10"/>
      <color theme="0" tint="-0.249977111117893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Verdana"/>
      <family val="2"/>
    </font>
    <font>
      <b/>
      <sz val="11"/>
      <name val="Arial"/>
      <family val="2"/>
    </font>
    <font>
      <b/>
      <sz val="11"/>
      <color rgb="FFFF0000"/>
      <name val="Verdana"/>
      <family val="2"/>
    </font>
    <font>
      <b/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ourier New"/>
      <family val="3"/>
    </font>
    <font>
      <b/>
      <sz val="11"/>
      <color rgb="FF000000"/>
      <name val="Courier New"/>
      <family val="3"/>
    </font>
    <font>
      <sz val="12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i/>
      <sz val="10"/>
      <color rgb="FFFF0000"/>
      <name val="Calibri"/>
      <family val="2"/>
    </font>
    <font>
      <b/>
      <i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8"/>
      <color rgb="FFFF0000"/>
      <name val="Arial"/>
      <family val="2"/>
    </font>
    <font>
      <sz val="10"/>
      <color theme="0" tint="-0.34998626667073579"/>
      <name val="Calibri"/>
      <family val="2"/>
    </font>
    <font>
      <sz val="10"/>
      <color theme="0" tint="-0.249977111117893"/>
      <name val="Arial"/>
      <family val="2"/>
    </font>
    <font>
      <b/>
      <u val="singleAccounting"/>
      <sz val="10"/>
      <name val="Calibri"/>
      <family val="2"/>
      <scheme val="minor"/>
    </font>
    <font>
      <b/>
      <u/>
      <sz val="10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8"/>
      <color rgb="FF000000"/>
      <name val="Courier New"/>
    </font>
    <font>
      <sz val="8"/>
      <color rgb="FF000000"/>
      <name val="Arial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/>
      <diagonal/>
    </border>
    <border>
      <left style="thin">
        <color theme="0"/>
      </left>
      <right style="thin">
        <color auto="1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/>
      </bottom>
      <diagonal/>
    </border>
    <border>
      <left/>
      <right/>
      <top/>
      <bottom style="thin">
        <color theme="0" tint="-4.9989318521683403E-2"/>
      </bottom>
      <diagonal/>
    </border>
    <border>
      <left/>
      <right/>
      <top/>
      <bottom style="thin">
        <color theme="0"/>
      </bottom>
      <diagonal/>
    </border>
    <border>
      <left style="thin">
        <color theme="0" tint="-4.9989318521683403E-2"/>
      </left>
      <right/>
      <top/>
      <bottom/>
      <diagonal/>
    </border>
    <border>
      <left style="thin">
        <color theme="0" tint="-4.9989318521683403E-2"/>
      </left>
      <right/>
      <top/>
      <bottom style="thin">
        <color theme="0"/>
      </bottom>
      <diagonal/>
    </border>
    <border>
      <left/>
      <right style="thin">
        <color theme="0" tint="-4.9989318521683403E-2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theme="0" tint="-4.9989318521683403E-2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/>
      </bottom>
      <diagonal/>
    </border>
    <border>
      <left/>
      <right/>
      <top style="thin">
        <color rgb="FF000000"/>
      </top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 style="double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 style="double">
        <color auto="1"/>
      </right>
      <top/>
      <bottom style="thin">
        <color auto="1"/>
      </bottom>
      <diagonal/>
    </border>
    <border>
      <left style="thin">
        <color theme="1"/>
      </left>
      <right/>
      <top style="thin">
        <color theme="1"/>
      </top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44" fontId="33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</cellStyleXfs>
  <cellXfs count="642">
    <xf numFmtId="0" fontId="0" fillId="0" borderId="0" xfId="0"/>
    <xf numFmtId="0" fontId="6" fillId="0" borderId="0" xfId="0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7" fillId="0" borderId="0" xfId="0" quotePrefix="1" applyFont="1" applyFill="1" applyBorder="1" applyAlignment="1" applyProtection="1">
      <alignment horizontal="left"/>
    </xf>
    <xf numFmtId="0" fontId="6" fillId="0" borderId="0" xfId="0" quotePrefix="1" applyFont="1" applyFill="1" applyBorder="1" applyAlignment="1" applyProtection="1">
      <alignment horizontal="left"/>
    </xf>
    <xf numFmtId="4" fontId="6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/>
    <xf numFmtId="0" fontId="7" fillId="2" borderId="1" xfId="0" applyFont="1" applyFill="1" applyBorder="1" applyProtection="1"/>
    <xf numFmtId="0" fontId="7" fillId="2" borderId="2" xfId="0" applyFont="1" applyFill="1" applyBorder="1" applyProtection="1"/>
    <xf numFmtId="0" fontId="7" fillId="2" borderId="3" xfId="0" applyFont="1" applyFill="1" applyBorder="1" applyProtection="1"/>
    <xf numFmtId="0" fontId="7" fillId="2" borderId="4" xfId="0" applyFont="1" applyFill="1" applyBorder="1" applyProtection="1"/>
    <xf numFmtId="0" fontId="7" fillId="2" borderId="0" xfId="0" applyFont="1" applyFill="1" applyBorder="1" applyProtection="1"/>
    <xf numFmtId="0" fontId="7" fillId="2" borderId="5" xfId="0" applyFont="1" applyFill="1" applyBorder="1" applyProtection="1"/>
    <xf numFmtId="0" fontId="10" fillId="2" borderId="0" xfId="0" applyFont="1" applyFill="1" applyBorder="1" applyProtection="1"/>
    <xf numFmtId="0" fontId="9" fillId="2" borderId="4" xfId="0" applyFont="1" applyFill="1" applyBorder="1" applyProtection="1"/>
    <xf numFmtId="0" fontId="9" fillId="2" borderId="5" xfId="0" applyFont="1" applyFill="1" applyBorder="1" applyProtection="1"/>
    <xf numFmtId="0" fontId="11" fillId="2" borderId="7" xfId="1" applyFont="1" applyFill="1" applyBorder="1" applyAlignment="1" applyProtection="1">
      <alignment horizontal="right"/>
    </xf>
    <xf numFmtId="0" fontId="2" fillId="3" borderId="0" xfId="0" applyFont="1" applyFill="1" applyProtection="1"/>
    <xf numFmtId="0" fontId="2" fillId="3" borderId="0" xfId="0" applyFont="1" applyFill="1" applyBorder="1" applyAlignment="1" applyProtection="1">
      <alignment horizontal="center"/>
    </xf>
    <xf numFmtId="0" fontId="2" fillId="3" borderId="0" xfId="0" applyFont="1" applyFill="1" applyBorder="1" applyProtection="1"/>
    <xf numFmtId="0" fontId="7" fillId="3" borderId="0" xfId="0" applyFont="1" applyFill="1" applyBorder="1" applyProtection="1"/>
    <xf numFmtId="0" fontId="12" fillId="3" borderId="0" xfId="0" applyFont="1" applyFill="1" applyProtection="1"/>
    <xf numFmtId="0" fontId="13" fillId="3" borderId="0" xfId="0" applyFont="1" applyFill="1" applyProtection="1"/>
    <xf numFmtId="0" fontId="2" fillId="3" borderId="0" xfId="0" applyFont="1" applyFill="1" applyAlignment="1" applyProtection="1">
      <alignment horizontal="center"/>
    </xf>
    <xf numFmtId="0" fontId="6" fillId="3" borderId="0" xfId="0" applyFont="1" applyFill="1" applyBorder="1" applyProtection="1"/>
    <xf numFmtId="0" fontId="9" fillId="3" borderId="0" xfId="0" applyFont="1" applyFill="1" applyBorder="1" applyProtection="1"/>
    <xf numFmtId="0" fontId="6" fillId="3" borderId="0" xfId="0" applyFont="1" applyFill="1" applyBorder="1" applyAlignment="1" applyProtection="1">
      <alignment horizontal="right"/>
    </xf>
    <xf numFmtId="0" fontId="14" fillId="2" borderId="0" xfId="0" applyFont="1" applyFill="1" applyBorder="1" applyProtection="1"/>
    <xf numFmtId="0" fontId="16" fillId="2" borderId="0" xfId="0" applyFont="1" applyFill="1" applyBorder="1" applyProtection="1"/>
    <xf numFmtId="0" fontId="15" fillId="2" borderId="0" xfId="0" applyFont="1" applyFill="1" applyBorder="1" applyProtection="1"/>
    <xf numFmtId="0" fontId="6" fillId="2" borderId="0" xfId="0" applyFont="1" applyFill="1" applyBorder="1" applyProtection="1"/>
    <xf numFmtId="0" fontId="6" fillId="2" borderId="4" xfId="0" applyFont="1" applyFill="1" applyBorder="1" applyProtection="1"/>
    <xf numFmtId="0" fontId="6" fillId="2" borderId="5" xfId="0" applyFont="1" applyFill="1" applyBorder="1" applyProtection="1"/>
    <xf numFmtId="0" fontId="7" fillId="3" borderId="9" xfId="0" applyFont="1" applyFill="1" applyBorder="1" applyProtection="1"/>
    <xf numFmtId="0" fontId="7" fillId="3" borderId="10" xfId="0" applyFont="1" applyFill="1" applyBorder="1" applyProtection="1"/>
    <xf numFmtId="0" fontId="7" fillId="3" borderId="11" xfId="0" applyFont="1" applyFill="1" applyBorder="1" applyProtection="1"/>
    <xf numFmtId="0" fontId="7" fillId="3" borderId="13" xfId="0" applyFont="1" applyFill="1" applyBorder="1" applyProtection="1"/>
    <xf numFmtId="0" fontId="7" fillId="3" borderId="12" xfId="0" applyFont="1" applyFill="1" applyBorder="1" applyProtection="1"/>
    <xf numFmtId="0" fontId="7" fillId="3" borderId="14" xfId="0" applyFont="1" applyFill="1" applyBorder="1" applyProtection="1"/>
    <xf numFmtId="164" fontId="7" fillId="3" borderId="13" xfId="0" applyNumberFormat="1" applyFont="1" applyFill="1" applyBorder="1" applyAlignment="1" applyProtection="1">
      <alignment horizontal="center"/>
    </xf>
    <xf numFmtId="0" fontId="9" fillId="3" borderId="12" xfId="0" applyFont="1" applyFill="1" applyBorder="1" applyProtection="1"/>
    <xf numFmtId="0" fontId="9" fillId="3" borderId="13" xfId="0" applyFont="1" applyFill="1" applyBorder="1" applyProtection="1"/>
    <xf numFmtId="0" fontId="9" fillId="3" borderId="14" xfId="0" applyFont="1" applyFill="1" applyBorder="1" applyProtection="1"/>
    <xf numFmtId="0" fontId="6" fillId="3" borderId="13" xfId="0" applyFont="1" applyFill="1" applyBorder="1" applyProtection="1"/>
    <xf numFmtId="0" fontId="9" fillId="3" borderId="13" xfId="0" applyFont="1" applyFill="1" applyBorder="1" applyAlignment="1" applyProtection="1">
      <alignment horizontal="center"/>
    </xf>
    <xf numFmtId="0" fontId="7" fillId="3" borderId="13" xfId="0" applyFont="1" applyFill="1" applyBorder="1" applyAlignment="1" applyProtection="1">
      <alignment horizontal="center"/>
    </xf>
    <xf numFmtId="0" fontId="6" fillId="3" borderId="12" xfId="0" applyFont="1" applyFill="1" applyBorder="1" applyProtection="1"/>
    <xf numFmtId="0" fontId="7" fillId="3" borderId="15" xfId="0" applyFont="1" applyFill="1" applyBorder="1" applyProtection="1"/>
    <xf numFmtId="0" fontId="7" fillId="3" borderId="16" xfId="0" applyFont="1" applyFill="1" applyBorder="1" applyProtection="1"/>
    <xf numFmtId="0" fontId="6" fillId="3" borderId="14" xfId="0" applyFont="1" applyFill="1" applyBorder="1" applyProtection="1"/>
    <xf numFmtId="0" fontId="7" fillId="3" borderId="17" xfId="0" applyFont="1" applyFill="1" applyBorder="1" applyProtection="1"/>
    <xf numFmtId="164" fontId="7" fillId="0" borderId="0" xfId="0" applyNumberFormat="1" applyFont="1" applyFill="1" applyBorder="1" applyAlignment="1" applyProtection="1">
      <alignment horizontal="left"/>
    </xf>
    <xf numFmtId="0" fontId="7" fillId="2" borderId="2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10" fillId="2" borderId="4" xfId="0" applyFont="1" applyFill="1" applyBorder="1" applyProtection="1"/>
    <xf numFmtId="0" fontId="10" fillId="2" borderId="0" xfId="0" applyFont="1" applyFill="1" applyBorder="1" applyAlignment="1" applyProtection="1">
      <alignment horizontal="center"/>
    </xf>
    <xf numFmtId="0" fontId="10" fillId="2" borderId="5" xfId="0" applyFont="1" applyFill="1" applyBorder="1" applyProtection="1"/>
    <xf numFmtId="164" fontId="6" fillId="2" borderId="0" xfId="0" applyNumberFormat="1" applyFont="1" applyFill="1" applyBorder="1" applyAlignment="1" applyProtection="1">
      <alignment horizontal="center"/>
    </xf>
    <xf numFmtId="0" fontId="7" fillId="2" borderId="6" xfId="0" applyFont="1" applyFill="1" applyBorder="1" applyProtection="1"/>
    <xf numFmtId="0" fontId="7" fillId="2" borderId="7" xfId="0" applyFont="1" applyFill="1" applyBorder="1" applyProtection="1"/>
    <xf numFmtId="0" fontId="7" fillId="2" borderId="7" xfId="0" applyFont="1" applyFill="1" applyBorder="1" applyAlignment="1" applyProtection="1">
      <alignment horizontal="center"/>
    </xf>
    <xf numFmtId="0" fontId="7" fillId="2" borderId="8" xfId="0" applyFont="1" applyFill="1" applyBorder="1" applyProtection="1"/>
    <xf numFmtId="0" fontId="7" fillId="3" borderId="10" xfId="0" applyFont="1" applyFill="1" applyBorder="1" applyAlignment="1" applyProtection="1">
      <alignment horizontal="center"/>
    </xf>
    <xf numFmtId="164" fontId="7" fillId="3" borderId="10" xfId="0" applyNumberFormat="1" applyFont="1" applyFill="1" applyBorder="1" applyAlignment="1" applyProtection="1">
      <alignment horizontal="center"/>
    </xf>
    <xf numFmtId="164" fontId="7" fillId="3" borderId="16" xfId="0" applyNumberFormat="1" applyFont="1" applyFill="1" applyBorder="1" applyAlignment="1" applyProtection="1">
      <alignment horizontal="center"/>
    </xf>
    <xf numFmtId="164" fontId="6" fillId="3" borderId="16" xfId="0" applyNumberFormat="1" applyFont="1" applyFill="1" applyBorder="1" applyAlignment="1" applyProtection="1">
      <alignment horizontal="center"/>
    </xf>
    <xf numFmtId="0" fontId="7" fillId="3" borderId="16" xfId="0" applyFont="1" applyFill="1" applyBorder="1" applyAlignment="1" applyProtection="1">
      <alignment horizontal="center"/>
    </xf>
    <xf numFmtId="0" fontId="17" fillId="2" borderId="4" xfId="0" applyFont="1" applyFill="1" applyBorder="1" applyProtection="1"/>
    <xf numFmtId="0" fontId="17" fillId="3" borderId="12" xfId="0" applyFont="1" applyFill="1" applyBorder="1" applyProtection="1"/>
    <xf numFmtId="0" fontId="17" fillId="3" borderId="14" xfId="0" applyFont="1" applyFill="1" applyBorder="1" applyProtection="1"/>
    <xf numFmtId="0" fontId="17" fillId="2" borderId="5" xfId="0" applyFont="1" applyFill="1" applyBorder="1" applyProtection="1"/>
    <xf numFmtId="0" fontId="19" fillId="3" borderId="0" xfId="0" applyFont="1" applyFill="1" applyProtection="1"/>
    <xf numFmtId="0" fontId="20" fillId="2" borderId="4" xfId="0" applyFont="1" applyFill="1" applyBorder="1" applyProtection="1"/>
    <xf numFmtId="0" fontId="20" fillId="3" borderId="12" xfId="0" applyFont="1" applyFill="1" applyBorder="1" applyProtection="1"/>
    <xf numFmtId="0" fontId="20" fillId="3" borderId="13" xfId="0" applyFont="1" applyFill="1" applyBorder="1" applyProtection="1"/>
    <xf numFmtId="0" fontId="20" fillId="3" borderId="14" xfId="0" applyFont="1" applyFill="1" applyBorder="1" applyProtection="1"/>
    <xf numFmtId="0" fontId="20" fillId="2" borderId="5" xfId="0" applyFont="1" applyFill="1" applyBorder="1" applyProtection="1"/>
    <xf numFmtId="0" fontId="21" fillId="3" borderId="0" xfId="0" applyFont="1" applyFill="1" applyProtection="1"/>
    <xf numFmtId="0" fontId="18" fillId="2" borderId="4" xfId="0" applyFont="1" applyFill="1" applyBorder="1" applyProtection="1"/>
    <xf numFmtId="0" fontId="18" fillId="3" borderId="12" xfId="0" applyFont="1" applyFill="1" applyBorder="1" applyProtection="1"/>
    <xf numFmtId="0" fontId="18" fillId="3" borderId="14" xfId="0" applyFont="1" applyFill="1" applyBorder="1" applyProtection="1"/>
    <xf numFmtId="0" fontId="18" fillId="2" borderId="5" xfId="0" applyFont="1" applyFill="1" applyBorder="1" applyProtection="1"/>
    <xf numFmtId="0" fontId="22" fillId="3" borderId="0" xfId="0" applyFont="1" applyFill="1" applyProtection="1"/>
    <xf numFmtId="0" fontId="5" fillId="2" borderId="13" xfId="0" applyFont="1" applyFill="1" applyBorder="1" applyAlignment="1" applyProtection="1">
      <alignment horizontal="center"/>
      <protection locked="0"/>
    </xf>
    <xf numFmtId="0" fontId="5" fillId="0" borderId="0" xfId="0" applyFont="1" applyFill="1" applyBorder="1" applyAlignment="1" applyProtection="1">
      <alignment horizontal="left"/>
    </xf>
    <xf numFmtId="44" fontId="6" fillId="2" borderId="0" xfId="0" applyNumberFormat="1" applyFont="1" applyFill="1" applyBorder="1" applyProtection="1"/>
    <xf numFmtId="0" fontId="23" fillId="2" borderId="0" xfId="0" applyFont="1" applyFill="1" applyBorder="1" applyProtection="1"/>
    <xf numFmtId="0" fontId="5" fillId="3" borderId="13" xfId="0" applyFont="1" applyFill="1" applyBorder="1" applyProtection="1"/>
    <xf numFmtId="0" fontId="26" fillId="3" borderId="13" xfId="0" applyFont="1" applyFill="1" applyBorder="1" applyProtection="1"/>
    <xf numFmtId="0" fontId="25" fillId="3" borderId="13" xfId="0" applyFont="1" applyFill="1" applyBorder="1" applyProtection="1"/>
    <xf numFmtId="164" fontId="7" fillId="5" borderId="13" xfId="0" applyNumberFormat="1" applyFont="1" applyFill="1" applyBorder="1" applyAlignment="1" applyProtection="1">
      <alignment horizontal="center"/>
    </xf>
    <xf numFmtId="0" fontId="26" fillId="3" borderId="13" xfId="0" applyFont="1" applyFill="1" applyBorder="1" applyAlignment="1" applyProtection="1">
      <alignment horizontal="center"/>
    </xf>
    <xf numFmtId="164" fontId="26" fillId="3" borderId="0" xfId="0" applyNumberFormat="1" applyFont="1" applyFill="1" applyBorder="1" applyAlignment="1" applyProtection="1">
      <alignment horizontal="center"/>
    </xf>
    <xf numFmtId="164" fontId="25" fillId="3" borderId="0" xfId="0" applyNumberFormat="1" applyFont="1" applyFill="1" applyBorder="1" applyAlignment="1" applyProtection="1">
      <alignment horizontal="center"/>
    </xf>
    <xf numFmtId="164" fontId="26" fillId="3" borderId="13" xfId="0" applyNumberFormat="1" applyFont="1" applyFill="1" applyBorder="1" applyAlignment="1" applyProtection="1">
      <alignment horizontal="center"/>
    </xf>
    <xf numFmtId="0" fontId="27" fillId="3" borderId="13" xfId="0" applyFont="1" applyFill="1" applyBorder="1" applyProtection="1"/>
    <xf numFmtId="164" fontId="28" fillId="4" borderId="13" xfId="0" applyNumberFormat="1" applyFont="1" applyFill="1" applyBorder="1" applyAlignment="1" applyProtection="1">
      <alignment horizontal="center"/>
    </xf>
    <xf numFmtId="164" fontId="6" fillId="4" borderId="13" xfId="0" applyNumberFormat="1" applyFont="1" applyFill="1" applyBorder="1" applyAlignment="1" applyProtection="1">
      <alignment horizontal="center"/>
    </xf>
    <xf numFmtId="0" fontId="6" fillId="4" borderId="13" xfId="0" applyFont="1" applyFill="1" applyBorder="1" applyAlignment="1" applyProtection="1">
      <alignment horizontal="center"/>
    </xf>
    <xf numFmtId="0" fontId="24" fillId="0" borderId="0" xfId="0" applyFont="1" applyFill="1" applyBorder="1" applyAlignment="1" applyProtection="1">
      <alignment horizontal="left"/>
    </xf>
    <xf numFmtId="0" fontId="29" fillId="2" borderId="0" xfId="0" applyFont="1" applyFill="1" applyBorder="1"/>
    <xf numFmtId="0" fontId="29" fillId="3" borderId="0" xfId="0" applyFont="1" applyFill="1" applyBorder="1"/>
    <xf numFmtId="0" fontId="30" fillId="2" borderId="0" xfId="0" applyFont="1" applyFill="1" applyBorder="1"/>
    <xf numFmtId="0" fontId="31" fillId="2" borderId="0" xfId="0" applyFont="1" applyFill="1" applyBorder="1"/>
    <xf numFmtId="0" fontId="31" fillId="3" borderId="0" xfId="0" applyFont="1" applyFill="1" applyBorder="1"/>
    <xf numFmtId="0" fontId="32" fillId="2" borderId="0" xfId="1" applyFont="1" applyFill="1" applyBorder="1" applyAlignment="1" applyProtection="1"/>
    <xf numFmtId="16" fontId="31" fillId="3" borderId="0" xfId="0" applyNumberFormat="1" applyFont="1" applyFill="1" applyBorder="1"/>
    <xf numFmtId="0" fontId="35" fillId="0" borderId="0" xfId="0" applyFont="1" applyFill="1" applyBorder="1" applyAlignment="1" applyProtection="1">
      <alignment horizontal="left" indent="1"/>
    </xf>
    <xf numFmtId="0" fontId="36" fillId="0" borderId="0" xfId="0" applyFont="1" applyFill="1" applyBorder="1" applyAlignment="1" applyProtection="1">
      <alignment horizontal="center"/>
    </xf>
    <xf numFmtId="44" fontId="36" fillId="0" borderId="0" xfId="2" applyFont="1" applyFill="1" applyBorder="1" applyAlignment="1" applyProtection="1">
      <alignment horizontal="center"/>
    </xf>
    <xf numFmtId="0" fontId="27" fillId="0" borderId="0" xfId="0" applyFont="1" applyFill="1" applyBorder="1" applyAlignment="1" applyProtection="1">
      <alignment horizontal="left" indent="1"/>
    </xf>
    <xf numFmtId="164" fontId="27" fillId="0" borderId="0" xfId="0" applyNumberFormat="1" applyFont="1" applyFill="1" applyBorder="1" applyAlignment="1" applyProtection="1">
      <alignment horizontal="left" indent="1"/>
    </xf>
    <xf numFmtId="0" fontId="5" fillId="0" borderId="0" xfId="0" quotePrefix="1" applyFont="1" applyFill="1" applyBorder="1" applyAlignment="1" applyProtection="1">
      <alignment horizontal="left"/>
    </xf>
    <xf numFmtId="0" fontId="5" fillId="3" borderId="0" xfId="0" applyFont="1" applyFill="1" applyBorder="1" applyProtection="1"/>
    <xf numFmtId="0" fontId="6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 wrapText="1"/>
    </xf>
    <xf numFmtId="165" fontId="6" fillId="0" borderId="0" xfId="0" applyNumberFormat="1" applyFont="1" applyFill="1" applyBorder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4" fontId="5" fillId="0" borderId="0" xfId="0" applyNumberFormat="1" applyFont="1" applyFill="1" applyBorder="1" applyAlignment="1" applyProtection="1">
      <alignment horizontal="left"/>
    </xf>
    <xf numFmtId="3" fontId="5" fillId="0" borderId="0" xfId="0" applyNumberFormat="1" applyFont="1" applyFill="1" applyBorder="1" applyAlignment="1" applyProtection="1">
      <alignment horizontal="left"/>
    </xf>
    <xf numFmtId="164" fontId="27" fillId="5" borderId="13" xfId="0" applyNumberFormat="1" applyFont="1" applyFill="1" applyBorder="1" applyAlignment="1" applyProtection="1">
      <alignment horizontal="center"/>
    </xf>
    <xf numFmtId="0" fontId="38" fillId="3" borderId="0" xfId="0" applyFont="1" applyFill="1" applyBorder="1" applyProtection="1"/>
    <xf numFmtId="0" fontId="6" fillId="2" borderId="7" xfId="0" applyFont="1" applyFill="1" applyBorder="1" applyProtection="1"/>
    <xf numFmtId="0" fontId="39" fillId="2" borderId="1" xfId="0" applyFont="1" applyFill="1" applyBorder="1" applyProtection="1"/>
    <xf numFmtId="0" fontId="39" fillId="2" borderId="2" xfId="0" applyFont="1" applyFill="1" applyBorder="1" applyProtection="1"/>
    <xf numFmtId="0" fontId="39" fillId="2" borderId="3" xfId="0" applyFont="1" applyFill="1" applyBorder="1" applyProtection="1"/>
    <xf numFmtId="0" fontId="39" fillId="2" borderId="4" xfId="0" applyFont="1" applyFill="1" applyBorder="1" applyProtection="1"/>
    <xf numFmtId="0" fontId="39" fillId="2" borderId="0" xfId="0" applyFont="1" applyFill="1" applyBorder="1" applyProtection="1"/>
    <xf numFmtId="0" fontId="39" fillId="2" borderId="5" xfId="0" applyFont="1" applyFill="1" applyBorder="1" applyProtection="1"/>
    <xf numFmtId="0" fontId="39" fillId="3" borderId="13" xfId="0" applyFont="1" applyFill="1" applyBorder="1" applyProtection="1"/>
    <xf numFmtId="0" fontId="40" fillId="3" borderId="13" xfId="0" applyFont="1" applyFill="1" applyBorder="1" applyProtection="1"/>
    <xf numFmtId="0" fontId="39" fillId="2" borderId="6" xfId="0" applyFont="1" applyFill="1" applyBorder="1" applyProtection="1"/>
    <xf numFmtId="0" fontId="39" fillId="2" borderId="7" xfId="0" applyFont="1" applyFill="1" applyBorder="1" applyProtection="1"/>
    <xf numFmtId="0" fontId="39" fillId="2" borderId="8" xfId="0" applyFont="1" applyFill="1" applyBorder="1" applyProtection="1"/>
    <xf numFmtId="0" fontId="39" fillId="3" borderId="0" xfId="0" applyFont="1" applyFill="1" applyBorder="1" applyProtection="1"/>
    <xf numFmtId="0" fontId="41" fillId="2" borderId="4" xfId="0" applyFont="1" applyFill="1" applyBorder="1" applyProtection="1"/>
    <xf numFmtId="0" fontId="41" fillId="2" borderId="5" xfId="0" applyFont="1" applyFill="1" applyBorder="1" applyProtection="1"/>
    <xf numFmtId="0" fontId="40" fillId="2" borderId="4" xfId="0" applyFont="1" applyFill="1" applyBorder="1" applyProtection="1"/>
    <xf numFmtId="0" fontId="40" fillId="2" borderId="5" xfId="0" applyFont="1" applyFill="1" applyBorder="1" applyProtection="1"/>
    <xf numFmtId="0" fontId="42" fillId="2" borderId="4" xfId="0" applyFont="1" applyFill="1" applyBorder="1" applyProtection="1"/>
    <xf numFmtId="0" fontId="42" fillId="2" borderId="5" xfId="0" applyFont="1" applyFill="1" applyBorder="1" applyProtection="1"/>
    <xf numFmtId="0" fontId="40" fillId="3" borderId="0" xfId="0" applyFont="1" applyFill="1" applyBorder="1" applyAlignment="1" applyProtection="1">
      <alignment horizontal="right"/>
    </xf>
    <xf numFmtId="0" fontId="40" fillId="3" borderId="0" xfId="0" applyFont="1" applyFill="1" applyBorder="1" applyProtection="1"/>
    <xf numFmtId="0" fontId="42" fillId="3" borderId="13" xfId="0" applyFont="1" applyFill="1" applyBorder="1" applyProtection="1"/>
    <xf numFmtId="0" fontId="39" fillId="3" borderId="13" xfId="0" applyFont="1" applyFill="1" applyBorder="1" applyAlignment="1" applyProtection="1">
      <alignment horizontal="left"/>
    </xf>
    <xf numFmtId="0" fontId="39" fillId="2" borderId="0" xfId="0" applyFont="1" applyFill="1" applyBorder="1" applyAlignment="1" applyProtection="1">
      <alignment horizontal="center"/>
    </xf>
    <xf numFmtId="0" fontId="39" fillId="3" borderId="13" xfId="0" applyFont="1" applyFill="1" applyBorder="1" applyAlignment="1" applyProtection="1">
      <alignment horizontal="center"/>
    </xf>
    <xf numFmtId="0" fontId="39" fillId="4" borderId="13" xfId="0" applyFont="1" applyFill="1" applyBorder="1" applyAlignment="1" applyProtection="1">
      <alignment horizontal="center"/>
    </xf>
    <xf numFmtId="0" fontId="40" fillId="3" borderId="13" xfId="0" applyFont="1" applyFill="1" applyBorder="1" applyAlignment="1" applyProtection="1">
      <alignment horizontal="center"/>
    </xf>
    <xf numFmtId="0" fontId="39" fillId="2" borderId="7" xfId="0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center"/>
    </xf>
    <xf numFmtId="0" fontId="43" fillId="2" borderId="0" xfId="0" applyFont="1" applyFill="1" applyBorder="1" applyProtection="1"/>
    <xf numFmtId="0" fontId="40" fillId="3" borderId="13" xfId="0" applyFont="1" applyFill="1" applyBorder="1" applyAlignment="1" applyProtection="1">
      <alignment horizontal="left"/>
    </xf>
    <xf numFmtId="0" fontId="5" fillId="3" borderId="10" xfId="0" applyFont="1" applyFill="1" applyBorder="1" applyProtection="1"/>
    <xf numFmtId="0" fontId="5" fillId="3" borderId="13" xfId="0" applyFont="1" applyFill="1" applyBorder="1" applyAlignment="1" applyProtection="1">
      <alignment horizontal="left"/>
    </xf>
    <xf numFmtId="164" fontId="5" fillId="5" borderId="13" xfId="0" applyNumberFormat="1" applyFont="1" applyFill="1" applyBorder="1" applyAlignment="1" applyProtection="1">
      <alignment horizontal="center"/>
    </xf>
    <xf numFmtId="44" fontId="6" fillId="4" borderId="13" xfId="0" applyNumberFormat="1" applyFont="1" applyFill="1" applyBorder="1" applyProtection="1"/>
    <xf numFmtId="0" fontId="42" fillId="2" borderId="0" xfId="0" applyFont="1" applyFill="1" applyBorder="1" applyProtection="1"/>
    <xf numFmtId="0" fontId="42" fillId="3" borderId="0" xfId="0" applyFont="1" applyFill="1" applyBorder="1" applyProtection="1"/>
    <xf numFmtId="0" fontId="46" fillId="2" borderId="4" xfId="0" applyFont="1" applyFill="1" applyBorder="1" applyProtection="1"/>
    <xf numFmtId="0" fontId="46" fillId="2" borderId="0" xfId="0" applyFont="1" applyFill="1" applyBorder="1" applyProtection="1"/>
    <xf numFmtId="0" fontId="38" fillId="2" borderId="0" xfId="0" applyFont="1" applyFill="1" applyBorder="1" applyProtection="1"/>
    <xf numFmtId="0" fontId="46" fillId="2" borderId="5" xfId="0" applyFont="1" applyFill="1" applyBorder="1" applyProtection="1"/>
    <xf numFmtId="0" fontId="46" fillId="3" borderId="0" xfId="0" applyFont="1" applyFill="1" applyBorder="1" applyProtection="1"/>
    <xf numFmtId="0" fontId="39" fillId="3" borderId="9" xfId="0" applyFont="1" applyFill="1" applyBorder="1" applyProtection="1"/>
    <xf numFmtId="0" fontId="39" fillId="3" borderId="10" xfId="0" applyFont="1" applyFill="1" applyBorder="1" applyProtection="1"/>
    <xf numFmtId="0" fontId="39" fillId="2" borderId="13" xfId="0" applyFont="1" applyFill="1" applyBorder="1" applyAlignment="1" applyProtection="1">
      <alignment horizontal="center"/>
      <protection locked="0"/>
    </xf>
    <xf numFmtId="0" fontId="40" fillId="4" borderId="13" xfId="0" applyFont="1" applyFill="1" applyBorder="1" applyAlignment="1" applyProtection="1">
      <alignment horizontal="center"/>
    </xf>
    <xf numFmtId="2" fontId="39" fillId="3" borderId="13" xfId="0" applyNumberFormat="1" applyFont="1" applyFill="1" applyBorder="1" applyAlignment="1" applyProtection="1">
      <alignment horizontal="left"/>
    </xf>
    <xf numFmtId="0" fontId="47" fillId="3" borderId="13" xfId="0" applyFont="1" applyFill="1" applyBorder="1" applyAlignment="1" applyProtection="1">
      <alignment horizontal="left"/>
    </xf>
    <xf numFmtId="0" fontId="47" fillId="3" borderId="13" xfId="0" applyFont="1" applyFill="1" applyBorder="1" applyAlignment="1" applyProtection="1">
      <alignment horizontal="center"/>
    </xf>
    <xf numFmtId="1" fontId="39" fillId="5" borderId="13" xfId="0" applyNumberFormat="1" applyFont="1" applyFill="1" applyBorder="1" applyAlignment="1" applyProtection="1">
      <alignment horizontal="center"/>
    </xf>
    <xf numFmtId="0" fontId="39" fillId="3" borderId="18" xfId="0" applyFont="1" applyFill="1" applyBorder="1" applyProtection="1"/>
    <xf numFmtId="0" fontId="39" fillId="2" borderId="19" xfId="0" applyFont="1" applyFill="1" applyBorder="1" applyProtection="1"/>
    <xf numFmtId="0" fontId="40" fillId="3" borderId="0" xfId="0" applyFont="1" applyFill="1" applyBorder="1" applyAlignment="1" applyProtection="1">
      <alignment horizontal="left"/>
    </xf>
    <xf numFmtId="0" fontId="38" fillId="3" borderId="0" xfId="0" applyFont="1" applyFill="1" applyBorder="1" applyAlignment="1" applyProtection="1">
      <alignment horizontal="center"/>
    </xf>
    <xf numFmtId="0" fontId="39" fillId="3" borderId="0" xfId="0" applyFont="1" applyFill="1" applyBorder="1" applyAlignment="1" applyProtection="1">
      <alignment horizontal="left"/>
    </xf>
    <xf numFmtId="164" fontId="39" fillId="3" borderId="0" xfId="0" applyNumberFormat="1" applyFont="1" applyFill="1" applyBorder="1" applyAlignment="1" applyProtection="1">
      <alignment horizontal="center"/>
    </xf>
    <xf numFmtId="164" fontId="40" fillId="3" borderId="0" xfId="0" applyNumberFormat="1" applyFont="1" applyFill="1" applyBorder="1" applyAlignment="1" applyProtection="1">
      <alignment horizontal="center"/>
    </xf>
    <xf numFmtId="164" fontId="40" fillId="2" borderId="5" xfId="0" applyNumberFormat="1" applyFont="1" applyFill="1" applyBorder="1" applyAlignment="1" applyProtection="1">
      <alignment horizontal="center"/>
    </xf>
    <xf numFmtId="9" fontId="40" fillId="3" borderId="0" xfId="0" applyNumberFormat="1" applyFont="1" applyFill="1" applyBorder="1" applyAlignment="1" applyProtection="1">
      <alignment horizontal="center"/>
    </xf>
    <xf numFmtId="164" fontId="40" fillId="3" borderId="0" xfId="0" applyNumberFormat="1" applyFont="1" applyFill="1" applyBorder="1" applyProtection="1"/>
    <xf numFmtId="164" fontId="39" fillId="3" borderId="0" xfId="0" applyNumberFormat="1" applyFont="1" applyFill="1" applyBorder="1" applyProtection="1"/>
    <xf numFmtId="0" fontId="41" fillId="3" borderId="0" xfId="0" applyFont="1" applyFill="1" applyBorder="1" applyProtection="1"/>
    <xf numFmtId="2" fontId="39" fillId="3" borderId="0" xfId="0" applyNumberFormat="1" applyFont="1" applyFill="1" applyBorder="1" applyProtection="1"/>
    <xf numFmtId="0" fontId="44" fillId="3" borderId="0" xfId="0" applyFont="1" applyFill="1" applyBorder="1" applyProtection="1"/>
    <xf numFmtId="0" fontId="41" fillId="3" borderId="0" xfId="0" applyFont="1" applyFill="1" applyBorder="1" applyAlignment="1" applyProtection="1">
      <alignment horizontal="right"/>
    </xf>
    <xf numFmtId="2" fontId="41" fillId="3" borderId="0" xfId="0" applyNumberFormat="1" applyFont="1" applyFill="1" applyBorder="1" applyProtection="1"/>
    <xf numFmtId="164" fontId="41" fillId="3" borderId="0" xfId="0" applyNumberFormat="1" applyFont="1" applyFill="1" applyBorder="1" applyProtection="1"/>
    <xf numFmtId="0" fontId="40" fillId="3" borderId="0" xfId="0" applyFont="1" applyFill="1" applyBorder="1" applyAlignment="1" applyProtection="1">
      <alignment horizontal="center"/>
    </xf>
    <xf numFmtId="2" fontId="40" fillId="3" borderId="0" xfId="0" applyNumberFormat="1" applyFont="1" applyFill="1" applyBorder="1" applyProtection="1"/>
    <xf numFmtId="2" fontId="39" fillId="3" borderId="0" xfId="0" applyNumberFormat="1" applyFont="1" applyFill="1" applyBorder="1" applyAlignment="1" applyProtection="1">
      <alignment horizontal="left"/>
    </xf>
    <xf numFmtId="0" fontId="47" fillId="3" borderId="0" xfId="0" applyFont="1" applyFill="1" applyBorder="1" applyAlignment="1" applyProtection="1">
      <alignment horizontal="left"/>
    </xf>
    <xf numFmtId="0" fontId="48" fillId="3" borderId="0" xfId="0" applyFont="1" applyFill="1" applyBorder="1" applyProtection="1"/>
    <xf numFmtId="0" fontId="49" fillId="3" borderId="0" xfId="0" applyFont="1" applyFill="1" applyBorder="1" applyProtection="1"/>
    <xf numFmtId="0" fontId="50" fillId="3" borderId="0" xfId="0" applyFont="1" applyFill="1" applyBorder="1" applyProtection="1"/>
    <xf numFmtId="0" fontId="39" fillId="3" borderId="0" xfId="0" quotePrefix="1" applyFont="1" applyFill="1" applyBorder="1" applyProtection="1"/>
    <xf numFmtId="2" fontId="50" fillId="3" borderId="0" xfId="0" applyNumberFormat="1" applyFont="1" applyFill="1" applyBorder="1" applyAlignment="1" applyProtection="1">
      <alignment horizontal="left"/>
    </xf>
    <xf numFmtId="0" fontId="50" fillId="3" borderId="0" xfId="0" applyFont="1" applyFill="1" applyBorder="1" applyAlignment="1" applyProtection="1">
      <alignment horizontal="left"/>
    </xf>
    <xf numFmtId="0" fontId="45" fillId="3" borderId="0" xfId="0" applyFont="1" applyFill="1" applyBorder="1" applyProtection="1"/>
    <xf numFmtId="0" fontId="44" fillId="3" borderId="9" xfId="0" applyFont="1" applyFill="1" applyBorder="1" applyProtection="1"/>
    <xf numFmtId="0" fontId="40" fillId="3" borderId="0" xfId="0" applyFont="1" applyFill="1" applyBorder="1" applyAlignment="1" applyProtection="1">
      <alignment horizontal="left" indent="1"/>
    </xf>
    <xf numFmtId="0" fontId="38" fillId="3" borderId="0" xfId="0" applyFont="1" applyFill="1" applyBorder="1" applyAlignment="1" applyProtection="1">
      <alignment horizontal="left" indent="1"/>
    </xf>
    <xf numFmtId="0" fontId="40" fillId="2" borderId="0" xfId="0" applyFont="1" applyFill="1" applyBorder="1" applyAlignment="1" applyProtection="1">
      <alignment horizontal="left" indent="1"/>
    </xf>
    <xf numFmtId="0" fontId="39" fillId="3" borderId="16" xfId="0" applyFont="1" applyFill="1" applyBorder="1" applyProtection="1"/>
    <xf numFmtId="0" fontId="39" fillId="2" borderId="20" xfId="0" applyFont="1" applyFill="1" applyBorder="1" applyProtection="1"/>
    <xf numFmtId="0" fontId="39" fillId="2" borderId="21" xfId="0" applyFont="1" applyFill="1" applyBorder="1" applyProtection="1"/>
    <xf numFmtId="0" fontId="40" fillId="3" borderId="13" xfId="0" applyFont="1" applyFill="1" applyBorder="1" applyAlignment="1" applyProtection="1"/>
    <xf numFmtId="44" fontId="40" fillId="4" borderId="13" xfId="0" applyNumberFormat="1" applyFont="1" applyFill="1" applyBorder="1" applyProtection="1"/>
    <xf numFmtId="44" fontId="39" fillId="5" borderId="13" xfId="0" applyNumberFormat="1" applyFont="1" applyFill="1" applyBorder="1" applyProtection="1"/>
    <xf numFmtId="0" fontId="51" fillId="3" borderId="0" xfId="0" applyFont="1" applyFill="1" applyBorder="1" applyAlignment="1" applyProtection="1">
      <alignment horizontal="left" indent="1"/>
    </xf>
    <xf numFmtId="14" fontId="5" fillId="0" borderId="0" xfId="0" applyNumberFormat="1" applyFont="1" applyFill="1" applyBorder="1" applyAlignment="1" applyProtection="1">
      <alignment horizontal="left"/>
    </xf>
    <xf numFmtId="0" fontId="43" fillId="2" borderId="0" xfId="0" applyFont="1" applyFill="1" applyBorder="1"/>
    <xf numFmtId="0" fontId="39" fillId="3" borderId="16" xfId="0" applyFont="1" applyFill="1" applyBorder="1" applyAlignment="1" applyProtection="1">
      <alignment horizontal="center"/>
    </xf>
    <xf numFmtId="0" fontId="39" fillId="3" borderId="12" xfId="0" applyFont="1" applyFill="1" applyBorder="1" applyProtection="1"/>
    <xf numFmtId="164" fontId="39" fillId="3" borderId="12" xfId="0" applyNumberFormat="1" applyFont="1" applyFill="1" applyBorder="1" applyAlignment="1" applyProtection="1">
      <alignment horizontal="center"/>
    </xf>
    <xf numFmtId="0" fontId="40" fillId="3" borderId="22" xfId="0" applyFont="1" applyFill="1" applyBorder="1" applyProtection="1"/>
    <xf numFmtId="0" fontId="40" fillId="3" borderId="16" xfId="0" applyFont="1" applyFill="1" applyBorder="1" applyProtection="1"/>
    <xf numFmtId="0" fontId="53" fillId="2" borderId="0" xfId="0" applyFont="1" applyFill="1" applyBorder="1"/>
    <xf numFmtId="0" fontId="54" fillId="2" borderId="0" xfId="0" applyFont="1" applyFill="1" applyBorder="1"/>
    <xf numFmtId="0" fontId="52" fillId="3" borderId="13" xfId="0" applyFont="1" applyFill="1" applyBorder="1" applyProtection="1"/>
    <xf numFmtId="0" fontId="39" fillId="5" borderId="13" xfId="0" applyFont="1" applyFill="1" applyBorder="1" applyAlignment="1" applyProtection="1">
      <alignment horizontal="center"/>
    </xf>
    <xf numFmtId="168" fontId="39" fillId="5" borderId="13" xfId="0" applyNumberFormat="1" applyFont="1" applyFill="1" applyBorder="1" applyAlignment="1" applyProtection="1">
      <alignment horizontal="center"/>
    </xf>
    <xf numFmtId="0" fontId="39" fillId="3" borderId="22" xfId="0" applyFont="1" applyFill="1" applyBorder="1" applyProtection="1"/>
    <xf numFmtId="0" fontId="39" fillId="3" borderId="22" xfId="0" applyFont="1" applyFill="1" applyBorder="1" applyAlignment="1" applyProtection="1">
      <alignment horizontal="center"/>
    </xf>
    <xf numFmtId="165" fontId="39" fillId="3" borderId="12" xfId="0" applyNumberFormat="1" applyFont="1" applyFill="1" applyBorder="1" applyAlignment="1" applyProtection="1">
      <alignment horizontal="center"/>
    </xf>
    <xf numFmtId="0" fontId="39" fillId="0" borderId="13" xfId="0" applyFont="1" applyFill="1" applyBorder="1" applyAlignment="1" applyProtection="1">
      <alignment horizontal="center"/>
      <protection locked="0"/>
    </xf>
    <xf numFmtId="0" fontId="39" fillId="3" borderId="0" xfId="0" applyFont="1" applyFill="1" applyBorder="1" applyAlignment="1" applyProtection="1">
      <alignment wrapText="1"/>
    </xf>
    <xf numFmtId="4" fontId="34" fillId="0" borderId="0" xfId="0" applyNumberFormat="1" applyFont="1" applyFill="1" applyBorder="1" applyAlignment="1" applyProtection="1">
      <alignment horizontal="left"/>
    </xf>
    <xf numFmtId="164" fontId="34" fillId="0" borderId="0" xfId="0" applyNumberFormat="1" applyFont="1" applyFill="1" applyBorder="1" applyAlignment="1" applyProtection="1">
      <alignment horizontal="left"/>
    </xf>
    <xf numFmtId="167" fontId="5" fillId="0" borderId="0" xfId="0" applyNumberFormat="1" applyFont="1" applyFill="1" applyBorder="1" applyAlignment="1" applyProtection="1">
      <alignment horizontal="left"/>
    </xf>
    <xf numFmtId="166" fontId="5" fillId="0" borderId="0" xfId="0" applyNumberFormat="1" applyFont="1" applyFill="1" applyBorder="1" applyAlignment="1" applyProtection="1">
      <alignment horizontal="left"/>
    </xf>
    <xf numFmtId="0" fontId="38" fillId="3" borderId="14" xfId="0" applyFont="1" applyFill="1" applyBorder="1" applyAlignment="1" applyProtection="1">
      <alignment wrapText="1"/>
    </xf>
    <xf numFmtId="0" fontId="31" fillId="2" borderId="0" xfId="0" applyFont="1" applyFill="1" applyBorder="1" applyProtection="1"/>
    <xf numFmtId="2" fontId="5" fillId="2" borderId="13" xfId="0" applyNumberFormat="1" applyFont="1" applyFill="1" applyBorder="1" applyAlignment="1" applyProtection="1">
      <alignment horizontal="center"/>
      <protection locked="0"/>
    </xf>
    <xf numFmtId="165" fontId="5" fillId="2" borderId="13" xfId="0" applyNumberFormat="1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Protection="1">
      <protection locked="0"/>
    </xf>
    <xf numFmtId="0" fontId="6" fillId="3" borderId="0" xfId="0" applyFont="1" applyFill="1" applyBorder="1" applyAlignment="1" applyProtection="1">
      <alignment horizontal="left"/>
    </xf>
    <xf numFmtId="0" fontId="39" fillId="3" borderId="15" xfId="0" applyFont="1" applyFill="1" applyBorder="1" applyProtection="1"/>
    <xf numFmtId="0" fontId="39" fillId="3" borderId="13" xfId="0" applyFont="1" applyFill="1" applyBorder="1" applyAlignment="1" applyProtection="1">
      <alignment horizontal="left" indent="1"/>
    </xf>
    <xf numFmtId="0" fontId="57" fillId="3" borderId="0" xfId="0" applyFont="1" applyFill="1" applyBorder="1" applyProtection="1"/>
    <xf numFmtId="0" fontId="40" fillId="3" borderId="14" xfId="0" applyFont="1" applyFill="1" applyBorder="1" applyAlignment="1" applyProtection="1"/>
    <xf numFmtId="0" fontId="39" fillId="3" borderId="10" xfId="0" applyFont="1" applyFill="1" applyBorder="1" applyAlignment="1" applyProtection="1">
      <alignment horizontal="center"/>
    </xf>
    <xf numFmtId="168" fontId="39" fillId="7" borderId="13" xfId="0" applyNumberFormat="1" applyFont="1" applyFill="1" applyBorder="1" applyAlignment="1" applyProtection="1">
      <alignment horizontal="center"/>
    </xf>
    <xf numFmtId="0" fontId="40" fillId="3" borderId="12" xfId="0" applyFont="1" applyFill="1" applyBorder="1" applyProtection="1"/>
    <xf numFmtId="0" fontId="56" fillId="3" borderId="0" xfId="0" applyFont="1" applyFill="1" applyBorder="1" applyProtection="1"/>
    <xf numFmtId="0" fontId="59" fillId="3" borderId="0" xfId="0" applyFont="1" applyFill="1" applyBorder="1" applyAlignment="1" applyProtection="1">
      <alignment horizontal="center"/>
    </xf>
    <xf numFmtId="0" fontId="55" fillId="3" borderId="0" xfId="0" applyFont="1" applyFill="1" applyBorder="1" applyAlignment="1" applyProtection="1">
      <alignment horizontal="center"/>
    </xf>
    <xf numFmtId="0" fontId="58" fillId="3" borderId="0" xfId="0" applyFont="1" applyFill="1" applyBorder="1" applyAlignment="1" applyProtection="1">
      <alignment horizontal="center"/>
    </xf>
    <xf numFmtId="0" fontId="38" fillId="3" borderId="0" xfId="0" applyFont="1" applyFill="1" applyBorder="1" applyAlignment="1" applyProtection="1">
      <alignment horizontal="left"/>
    </xf>
    <xf numFmtId="0" fontId="44" fillId="3" borderId="23" xfId="0" applyFont="1" applyFill="1" applyBorder="1" applyProtection="1"/>
    <xf numFmtId="0" fontId="39" fillId="2" borderId="0" xfId="0" applyFont="1" applyFill="1" applyBorder="1" applyProtection="1">
      <protection locked="0"/>
    </xf>
    <xf numFmtId="0" fontId="60" fillId="3" borderId="14" xfId="0" applyFont="1" applyFill="1" applyBorder="1" applyAlignment="1" applyProtection="1">
      <alignment wrapText="1"/>
    </xf>
    <xf numFmtId="0" fontId="39" fillId="3" borderId="14" xfId="0" applyFont="1" applyFill="1" applyBorder="1" applyAlignment="1" applyProtection="1">
      <alignment horizontal="left" indent="1"/>
    </xf>
    <xf numFmtId="0" fontId="38" fillId="3" borderId="14" xfId="0" applyFont="1" applyFill="1" applyBorder="1" applyAlignment="1" applyProtection="1">
      <alignment horizontal="left" indent="1"/>
    </xf>
    <xf numFmtId="0" fontId="39" fillId="3" borderId="0" xfId="0" applyFont="1" applyFill="1" applyProtection="1"/>
    <xf numFmtId="0" fontId="58" fillId="3" borderId="0" xfId="0" applyFont="1" applyFill="1" applyBorder="1" applyProtection="1"/>
    <xf numFmtId="0" fontId="40" fillId="3" borderId="0" xfId="0" applyFont="1" applyFill="1" applyProtection="1"/>
    <xf numFmtId="0" fontId="8" fillId="3" borderId="0" xfId="0" applyFont="1" applyFill="1" applyBorder="1" applyAlignment="1" applyProtection="1">
      <alignment horizontal="right"/>
    </xf>
    <xf numFmtId="0" fontId="24" fillId="2" borderId="4" xfId="0" applyFont="1" applyFill="1" applyBorder="1" applyProtection="1"/>
    <xf numFmtId="0" fontId="38" fillId="3" borderId="13" xfId="0" applyFont="1" applyFill="1" applyBorder="1" applyProtection="1"/>
    <xf numFmtId="0" fontId="38" fillId="3" borderId="13" xfId="0" applyFont="1" applyFill="1" applyBorder="1" applyAlignment="1" applyProtection="1">
      <alignment horizontal="center"/>
    </xf>
    <xf numFmtId="0" fontId="24" fillId="2" borderId="5" xfId="0" applyFont="1" applyFill="1" applyBorder="1" applyProtection="1"/>
    <xf numFmtId="0" fontId="24" fillId="3" borderId="0" xfId="0" applyFont="1" applyFill="1" applyBorder="1" applyProtection="1"/>
    <xf numFmtId="164" fontId="24" fillId="5" borderId="13" xfId="0" applyNumberFormat="1" applyFont="1" applyFill="1" applyBorder="1" applyAlignment="1" applyProtection="1">
      <alignment horizontal="center"/>
    </xf>
    <xf numFmtId="4" fontId="5" fillId="5" borderId="0" xfId="0" applyNumberFormat="1" applyFont="1" applyFill="1" applyBorder="1" applyAlignment="1" applyProtection="1">
      <alignment horizontal="left"/>
      <protection locked="0"/>
    </xf>
    <xf numFmtId="44" fontId="5" fillId="5" borderId="0" xfId="2" applyFont="1" applyFill="1" applyBorder="1" applyAlignment="1" applyProtection="1">
      <alignment horizontal="center"/>
      <protection locked="0"/>
    </xf>
    <xf numFmtId="0" fontId="5" fillId="2" borderId="5" xfId="0" applyFont="1" applyFill="1" applyBorder="1" applyProtection="1"/>
    <xf numFmtId="0" fontId="6" fillId="2" borderId="2" xfId="0" applyFont="1" applyFill="1" applyBorder="1" applyProtection="1"/>
    <xf numFmtId="166" fontId="5" fillId="5" borderId="0" xfId="0" applyNumberFormat="1" applyFont="1" applyFill="1" applyBorder="1" applyAlignment="1" applyProtection="1">
      <alignment horizontal="left"/>
      <protection locked="0"/>
    </xf>
    <xf numFmtId="166" fontId="5" fillId="5" borderId="0" xfId="0" applyNumberFormat="1" applyFont="1" applyFill="1" applyBorder="1" applyAlignment="1" applyProtection="1">
      <alignment horizontal="center"/>
      <protection locked="0"/>
    </xf>
    <xf numFmtId="164" fontId="34" fillId="5" borderId="0" xfId="0" applyNumberFormat="1" applyFont="1" applyFill="1" applyBorder="1" applyAlignment="1" applyProtection="1">
      <alignment horizontal="left"/>
      <protection locked="0"/>
    </xf>
    <xf numFmtId="164" fontId="5" fillId="5" borderId="0" xfId="0" applyNumberFormat="1" applyFont="1" applyFill="1" applyBorder="1" applyAlignment="1" applyProtection="1">
      <alignment horizontal="left"/>
      <protection locked="0"/>
    </xf>
    <xf numFmtId="164" fontId="34" fillId="6" borderId="0" xfId="0" applyNumberFormat="1" applyFont="1" applyFill="1" applyBorder="1" applyAlignment="1" applyProtection="1">
      <alignment horizontal="left"/>
      <protection locked="0"/>
    </xf>
    <xf numFmtId="164" fontId="5" fillId="5" borderId="0" xfId="0" applyNumberFormat="1" applyFont="1" applyFill="1" applyBorder="1" applyProtection="1">
      <protection locked="0"/>
    </xf>
    <xf numFmtId="0" fontId="6" fillId="3" borderId="13" xfId="0" applyFont="1" applyFill="1" applyBorder="1" applyAlignment="1" applyProtection="1">
      <alignment horizontal="center"/>
    </xf>
    <xf numFmtId="0" fontId="5" fillId="3" borderId="13" xfId="0" applyFont="1" applyFill="1" applyBorder="1" applyAlignment="1" applyProtection="1">
      <alignment horizontal="center"/>
    </xf>
    <xf numFmtId="164" fontId="5" fillId="3" borderId="0" xfId="0" applyNumberFormat="1" applyFont="1" applyFill="1" applyBorder="1" applyProtection="1"/>
    <xf numFmtId="164" fontId="7" fillId="3" borderId="0" xfId="0" applyNumberFormat="1" applyFont="1" applyFill="1" applyBorder="1" applyAlignment="1" applyProtection="1">
      <alignment horizontal="center"/>
    </xf>
    <xf numFmtId="0" fontId="9" fillId="3" borderId="0" xfId="0" applyFont="1" applyFill="1" applyBorder="1" applyAlignment="1" applyProtection="1">
      <alignment horizontal="center"/>
    </xf>
    <xf numFmtId="164" fontId="28" fillId="3" borderId="0" xfId="0" applyNumberFormat="1" applyFont="1" applyFill="1" applyBorder="1" applyAlignment="1" applyProtection="1">
      <alignment horizontal="center"/>
    </xf>
    <xf numFmtId="164" fontId="27" fillId="3" borderId="0" xfId="0" applyNumberFormat="1" applyFont="1" applyFill="1" applyBorder="1" applyAlignment="1" applyProtection="1">
      <alignment horizontal="center"/>
    </xf>
    <xf numFmtId="164" fontId="6" fillId="3" borderId="0" xfId="0" applyNumberFormat="1" applyFont="1" applyFill="1" applyBorder="1" applyAlignment="1" applyProtection="1">
      <alignment horizontal="center"/>
    </xf>
    <xf numFmtId="0" fontId="20" fillId="3" borderId="0" xfId="0" applyFont="1" applyFill="1" applyBorder="1" applyProtection="1"/>
    <xf numFmtId="164" fontId="7" fillId="5" borderId="10" xfId="0" applyNumberFormat="1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2" borderId="2" xfId="0" applyFont="1" applyFill="1" applyBorder="1" applyProtection="1"/>
    <xf numFmtId="0" fontId="5" fillId="2" borderId="3" xfId="0" applyFont="1" applyFill="1" applyBorder="1" applyProtection="1"/>
    <xf numFmtId="0" fontId="5" fillId="2" borderId="4" xfId="0" applyFont="1" applyFill="1" applyBorder="1" applyProtection="1"/>
    <xf numFmtId="0" fontId="5" fillId="2" borderId="0" xfId="0" applyFont="1" applyFill="1" applyBorder="1" applyProtection="1"/>
    <xf numFmtId="0" fontId="14" fillId="3" borderId="0" xfId="0" applyFont="1" applyFill="1" applyBorder="1" applyProtection="1"/>
    <xf numFmtId="0" fontId="14" fillId="2" borderId="4" xfId="0" applyFont="1" applyFill="1" applyBorder="1" applyProtection="1"/>
    <xf numFmtId="0" fontId="62" fillId="2" borderId="0" xfId="0" applyFont="1" applyFill="1" applyBorder="1" applyProtection="1"/>
    <xf numFmtId="0" fontId="14" fillId="2" borderId="5" xfId="0" applyFont="1" applyFill="1" applyBorder="1" applyProtection="1"/>
    <xf numFmtId="0" fontId="15" fillId="3" borderId="0" xfId="0" applyFont="1" applyFill="1" applyBorder="1" applyProtection="1"/>
    <xf numFmtId="0" fontId="15" fillId="2" borderId="4" xfId="0" applyFont="1" applyFill="1" applyBorder="1" applyProtection="1"/>
    <xf numFmtId="0" fontId="63" fillId="2" borderId="0" xfId="0" applyFont="1" applyFill="1" applyBorder="1" applyProtection="1"/>
    <xf numFmtId="0" fontId="15" fillId="2" borderId="5" xfId="0" applyFont="1" applyFill="1" applyBorder="1" applyProtection="1"/>
    <xf numFmtId="0" fontId="5" fillId="3" borderId="9" xfId="0" applyFont="1" applyFill="1" applyBorder="1" applyProtection="1"/>
    <xf numFmtId="0" fontId="5" fillId="3" borderId="12" xfId="0" applyFont="1" applyFill="1" applyBorder="1" applyProtection="1"/>
    <xf numFmtId="0" fontId="5" fillId="3" borderId="14" xfId="0" applyFont="1" applyFill="1" applyBorder="1" applyProtection="1"/>
    <xf numFmtId="0" fontId="5" fillId="3" borderId="22" xfId="0" applyFont="1" applyFill="1" applyBorder="1" applyProtection="1"/>
    <xf numFmtId="0" fontId="5" fillId="3" borderId="24" xfId="0" applyFont="1" applyFill="1" applyBorder="1" applyProtection="1"/>
    <xf numFmtId="0" fontId="5" fillId="3" borderId="4" xfId="0" applyFont="1" applyFill="1" applyBorder="1" applyProtection="1"/>
    <xf numFmtId="164" fontId="5" fillId="3" borderId="0" xfId="0" applyNumberFormat="1" applyFont="1" applyFill="1" applyBorder="1" applyAlignment="1" applyProtection="1">
      <alignment horizontal="center"/>
    </xf>
    <xf numFmtId="0" fontId="5" fillId="3" borderId="18" xfId="0" applyFont="1" applyFill="1" applyBorder="1" applyProtection="1"/>
    <xf numFmtId="2" fontId="5" fillId="5" borderId="13" xfId="0" applyNumberFormat="1" applyFont="1" applyFill="1" applyBorder="1" applyAlignment="1" applyProtection="1">
      <alignment horizontal="center"/>
    </xf>
    <xf numFmtId="165" fontId="5" fillId="5" borderId="13" xfId="0" applyNumberFormat="1" applyFont="1" applyFill="1" applyBorder="1" applyAlignment="1" applyProtection="1">
      <alignment horizontal="center"/>
    </xf>
    <xf numFmtId="0" fontId="5" fillId="5" borderId="13" xfId="0" applyFont="1" applyFill="1" applyBorder="1" applyAlignment="1" applyProtection="1">
      <alignment horizontal="center"/>
    </xf>
    <xf numFmtId="0" fontId="5" fillId="3" borderId="17" xfId="0" applyFont="1" applyFill="1" applyBorder="1" applyProtection="1"/>
    <xf numFmtId="0" fontId="8" fillId="3" borderId="0" xfId="0" applyFont="1" applyFill="1" applyBorder="1" applyProtection="1"/>
    <xf numFmtId="0" fontId="6" fillId="3" borderId="13" xfId="0" applyFont="1" applyFill="1" applyBorder="1" applyAlignment="1" applyProtection="1">
      <alignment horizontal="left"/>
    </xf>
    <xf numFmtId="0" fontId="24" fillId="3" borderId="13" xfId="0" applyFont="1" applyFill="1" applyBorder="1" applyAlignment="1" applyProtection="1">
      <alignment horizontal="left"/>
    </xf>
    <xf numFmtId="0" fontId="64" fillId="3" borderId="0" xfId="0" applyFont="1" applyFill="1" applyBorder="1" applyProtection="1"/>
    <xf numFmtId="0" fontId="5" fillId="3" borderId="0" xfId="0" applyFont="1" applyFill="1" applyBorder="1" applyAlignment="1" applyProtection="1">
      <alignment horizontal="left"/>
    </xf>
    <xf numFmtId="0" fontId="5" fillId="2" borderId="21" xfId="0" applyFont="1" applyFill="1" applyBorder="1" applyProtection="1"/>
    <xf numFmtId="0" fontId="6" fillId="3" borderId="11" xfId="0" applyFont="1" applyFill="1" applyBorder="1" applyProtection="1"/>
    <xf numFmtId="0" fontId="24" fillId="3" borderId="14" xfId="0" applyFont="1" applyFill="1" applyBorder="1" applyProtection="1"/>
    <xf numFmtId="0" fontId="5" fillId="2" borderId="4" xfId="0" quotePrefix="1" applyFont="1" applyFill="1" applyBorder="1" applyProtection="1"/>
    <xf numFmtId="0" fontId="5" fillId="2" borderId="6" xfId="0" applyFont="1" applyFill="1" applyBorder="1" applyProtection="1"/>
    <xf numFmtId="0" fontId="5" fillId="3" borderId="16" xfId="0" applyFont="1" applyFill="1" applyBorder="1" applyProtection="1"/>
    <xf numFmtId="2" fontId="5" fillId="3" borderId="16" xfId="0" applyNumberFormat="1" applyFont="1" applyFill="1" applyBorder="1" applyProtection="1"/>
    <xf numFmtId="0" fontId="5" fillId="2" borderId="7" xfId="0" applyFont="1" applyFill="1" applyBorder="1" applyProtection="1"/>
    <xf numFmtId="0" fontId="5" fillId="2" borderId="8" xfId="0" applyFont="1" applyFill="1" applyBorder="1" applyProtection="1"/>
    <xf numFmtId="2" fontId="6" fillId="3" borderId="0" xfId="0" applyNumberFormat="1" applyFont="1" applyFill="1" applyBorder="1" applyAlignment="1" applyProtection="1">
      <alignment horizontal="center"/>
    </xf>
    <xf numFmtId="0" fontId="5" fillId="3" borderId="15" xfId="0" applyFont="1" applyFill="1" applyBorder="1" applyProtection="1"/>
    <xf numFmtId="165" fontId="6" fillId="3" borderId="0" xfId="0" applyNumberFormat="1" applyFont="1" applyFill="1" applyBorder="1" applyAlignment="1" applyProtection="1">
      <alignment horizontal="center"/>
    </xf>
    <xf numFmtId="0" fontId="6" fillId="3" borderId="0" xfId="0" applyFont="1" applyFill="1" applyBorder="1" applyAlignment="1" applyProtection="1">
      <alignment horizontal="center"/>
    </xf>
    <xf numFmtId="2" fontId="5" fillId="3" borderId="0" xfId="0" applyNumberFormat="1" applyFont="1" applyFill="1" applyBorder="1" applyAlignment="1" applyProtection="1">
      <alignment horizontal="left"/>
    </xf>
    <xf numFmtId="2" fontId="5" fillId="3" borderId="0" xfId="0" applyNumberFormat="1" applyFont="1" applyFill="1" applyBorder="1" applyProtection="1"/>
    <xf numFmtId="164" fontId="6" fillId="3" borderId="0" xfId="0" applyNumberFormat="1" applyFont="1" applyFill="1" applyBorder="1" applyProtection="1"/>
    <xf numFmtId="2" fontId="6" fillId="3" borderId="0" xfId="0" applyNumberFormat="1" applyFont="1" applyFill="1" applyBorder="1" applyProtection="1"/>
    <xf numFmtId="0" fontId="5" fillId="2" borderId="0" xfId="0" applyFont="1" applyFill="1" applyBorder="1" applyAlignment="1" applyProtection="1">
      <alignment horizontal="center"/>
    </xf>
    <xf numFmtId="44" fontId="7" fillId="5" borderId="13" xfId="0" applyNumberFormat="1" applyFont="1" applyFill="1" applyBorder="1" applyProtection="1"/>
    <xf numFmtId="0" fontId="5" fillId="2" borderId="2" xfId="0" applyFont="1" applyFill="1" applyBorder="1" applyAlignment="1" applyProtection="1">
      <alignment horizontal="center"/>
    </xf>
    <xf numFmtId="0" fontId="14" fillId="2" borderId="0" xfId="0" applyFont="1" applyFill="1" applyBorder="1" applyAlignment="1" applyProtection="1">
      <alignment horizontal="center"/>
    </xf>
    <xf numFmtId="0" fontId="15" fillId="2" borderId="0" xfId="0" applyFont="1" applyFill="1" applyBorder="1" applyAlignment="1" applyProtection="1">
      <alignment horizontal="center"/>
    </xf>
    <xf numFmtId="0" fontId="24" fillId="3" borderId="0" xfId="0" applyFont="1" applyFill="1" applyBorder="1" applyAlignment="1" applyProtection="1">
      <alignment horizontal="center"/>
    </xf>
    <xf numFmtId="0" fontId="5" fillId="2" borderId="7" xfId="0" applyFont="1" applyFill="1" applyBorder="1" applyAlignment="1" applyProtection="1">
      <alignment horizontal="center"/>
    </xf>
    <xf numFmtId="44" fontId="2" fillId="3" borderId="0" xfId="0" applyNumberFormat="1" applyFont="1" applyFill="1" applyProtection="1"/>
    <xf numFmtId="0" fontId="5" fillId="3" borderId="25" xfId="0" applyFont="1" applyFill="1" applyBorder="1" applyProtection="1"/>
    <xf numFmtId="164" fontId="7" fillId="2" borderId="0" xfId="0" applyNumberFormat="1" applyFont="1" applyFill="1" applyBorder="1" applyProtection="1"/>
    <xf numFmtId="0" fontId="5" fillId="3" borderId="26" xfId="0" applyFont="1" applyFill="1" applyBorder="1" applyProtection="1"/>
    <xf numFmtId="0" fontId="5" fillId="3" borderId="24" xfId="0" applyFont="1" applyFill="1" applyBorder="1" applyAlignment="1" applyProtection="1">
      <alignment horizontal="center"/>
    </xf>
    <xf numFmtId="164" fontId="6" fillId="5" borderId="13" xfId="0" applyNumberFormat="1" applyFont="1" applyFill="1" applyBorder="1" applyAlignment="1" applyProtection="1">
      <alignment horizontal="center"/>
    </xf>
    <xf numFmtId="0" fontId="6" fillId="5" borderId="13" xfId="0" applyFont="1" applyFill="1" applyBorder="1" applyAlignment="1" applyProtection="1">
      <alignment horizontal="center"/>
    </xf>
    <xf numFmtId="0" fontId="6" fillId="2" borderId="6" xfId="0" applyFont="1" applyFill="1" applyBorder="1" applyProtection="1"/>
    <xf numFmtId="0" fontId="5" fillId="0" borderId="13" xfId="0" applyFont="1" applyFill="1" applyBorder="1" applyAlignment="1" applyProtection="1">
      <alignment horizontal="center"/>
      <protection locked="0"/>
    </xf>
    <xf numFmtId="0" fontId="5" fillId="3" borderId="0" xfId="0" quotePrefix="1" applyFont="1" applyFill="1" applyBorder="1" applyProtection="1"/>
    <xf numFmtId="44" fontId="7" fillId="0" borderId="0" xfId="0" applyNumberFormat="1" applyFont="1" applyFill="1" applyBorder="1" applyAlignment="1" applyProtection="1">
      <alignment horizontal="left"/>
    </xf>
    <xf numFmtId="164" fontId="5" fillId="6" borderId="0" xfId="0" applyNumberFormat="1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 applyProtection="1">
      <alignment horizontal="right"/>
    </xf>
    <xf numFmtId="0" fontId="65" fillId="2" borderId="4" xfId="0" applyFont="1" applyFill="1" applyBorder="1" applyProtection="1"/>
    <xf numFmtId="0" fontId="65" fillId="2" borderId="0" xfId="0" applyFont="1" applyFill="1" applyBorder="1" applyProtection="1"/>
    <xf numFmtId="0" fontId="66" fillId="2" borderId="0" xfId="0" applyFont="1" applyFill="1" applyBorder="1" applyProtection="1"/>
    <xf numFmtId="0" fontId="65" fillId="2" borderId="5" xfId="0" applyFont="1" applyFill="1" applyBorder="1" applyProtection="1"/>
    <xf numFmtId="0" fontId="67" fillId="2" borderId="0" xfId="0" applyFont="1" applyFill="1" applyBorder="1" applyProtection="1"/>
    <xf numFmtId="0" fontId="40" fillId="2" borderId="0" xfId="0" applyFont="1" applyFill="1" applyBorder="1" applyProtection="1"/>
    <xf numFmtId="0" fontId="40" fillId="2" borderId="13" xfId="0" applyFont="1" applyFill="1" applyBorder="1" applyProtection="1">
      <protection locked="0"/>
    </xf>
    <xf numFmtId="164" fontId="40" fillId="3" borderId="13" xfId="0" applyNumberFormat="1" applyFont="1" applyFill="1" applyBorder="1" applyProtection="1"/>
    <xf numFmtId="164" fontId="39" fillId="3" borderId="13" xfId="0" applyNumberFormat="1" applyFont="1" applyFill="1" applyBorder="1" applyProtection="1"/>
    <xf numFmtId="2" fontId="39" fillId="0" borderId="10" xfId="0" applyNumberFormat="1" applyFont="1" applyFill="1" applyBorder="1" applyAlignment="1" applyProtection="1">
      <alignment horizontal="center"/>
    </xf>
    <xf numFmtId="0" fontId="0" fillId="0" borderId="0" xfId="0" applyProtection="1"/>
    <xf numFmtId="44" fontId="7" fillId="5" borderId="0" xfId="0" applyNumberFormat="1" applyFont="1" applyFill="1" applyBorder="1" applyAlignment="1" applyProtection="1">
      <alignment horizontal="left"/>
      <protection locked="0"/>
    </xf>
    <xf numFmtId="164" fontId="5" fillId="0" borderId="0" xfId="0" applyNumberFormat="1" applyFont="1" applyFill="1" applyBorder="1" applyAlignment="1" applyProtection="1">
      <alignment horizontal="left"/>
    </xf>
    <xf numFmtId="0" fontId="68" fillId="3" borderId="13" xfId="0" applyFont="1" applyFill="1" applyBorder="1" applyAlignment="1" applyProtection="1">
      <alignment horizontal="center"/>
    </xf>
    <xf numFmtId="0" fontId="65" fillId="3" borderId="0" xfId="0" applyFont="1" applyFill="1" applyBorder="1" applyProtection="1"/>
    <xf numFmtId="0" fontId="65" fillId="3" borderId="0" xfId="0" applyFont="1" applyFill="1" applyBorder="1" applyAlignment="1" applyProtection="1">
      <alignment horizontal="center"/>
    </xf>
    <xf numFmtId="164" fontId="40" fillId="3" borderId="13" xfId="0" applyNumberFormat="1" applyFont="1" applyFill="1" applyBorder="1" applyAlignment="1" applyProtection="1">
      <alignment horizontal="center"/>
    </xf>
    <xf numFmtId="169" fontId="40" fillId="2" borderId="13" xfId="0" applyNumberFormat="1" applyFont="1" applyFill="1" applyBorder="1" applyAlignment="1" applyProtection="1">
      <alignment horizontal="center"/>
      <protection locked="0"/>
    </xf>
    <xf numFmtId="0" fontId="68" fillId="3" borderId="0" xfId="0" applyFont="1" applyFill="1" applyBorder="1" applyProtection="1"/>
    <xf numFmtId="0" fontId="68" fillId="3" borderId="10" xfId="0" applyFont="1" applyFill="1" applyBorder="1" applyProtection="1"/>
    <xf numFmtId="0" fontId="68" fillId="3" borderId="13" xfId="0" applyFont="1" applyFill="1" applyBorder="1" applyProtection="1"/>
    <xf numFmtId="0" fontId="71" fillId="3" borderId="13" xfId="0" applyFont="1" applyFill="1" applyBorder="1" applyProtection="1"/>
    <xf numFmtId="0" fontId="68" fillId="3" borderId="13" xfId="0" applyFont="1" applyFill="1" applyBorder="1" applyAlignment="1" applyProtection="1">
      <alignment horizontal="left"/>
    </xf>
    <xf numFmtId="0" fontId="68" fillId="3" borderId="22" xfId="0" applyFont="1" applyFill="1" applyBorder="1" applyProtection="1"/>
    <xf numFmtId="0" fontId="68" fillId="3" borderId="24" xfId="0" applyFont="1" applyFill="1" applyBorder="1" applyProtection="1"/>
    <xf numFmtId="0" fontId="72" fillId="3" borderId="13" xfId="0" applyFont="1" applyFill="1" applyBorder="1" applyAlignment="1" applyProtection="1">
      <alignment horizontal="center"/>
    </xf>
    <xf numFmtId="164" fontId="68" fillId="3" borderId="13" xfId="0" applyNumberFormat="1" applyFont="1" applyFill="1" applyBorder="1" applyAlignment="1" applyProtection="1">
      <alignment horizontal="center"/>
    </xf>
    <xf numFmtId="0" fontId="71" fillId="3" borderId="0" xfId="0" applyFont="1" applyFill="1" applyBorder="1" applyProtection="1"/>
    <xf numFmtId="0" fontId="47" fillId="3" borderId="13" xfId="0" applyFont="1" applyFill="1" applyBorder="1" applyProtection="1"/>
    <xf numFmtId="0" fontId="73" fillId="3" borderId="13" xfId="0" applyFont="1" applyFill="1" applyBorder="1" applyProtection="1"/>
    <xf numFmtId="0" fontId="47" fillId="3" borderId="13" xfId="0" applyFont="1" applyFill="1" applyBorder="1" applyAlignment="1" applyProtection="1">
      <alignment horizontal="right"/>
    </xf>
    <xf numFmtId="0" fontId="74" fillId="3" borderId="13" xfId="0" applyFont="1" applyFill="1" applyBorder="1" applyProtection="1"/>
    <xf numFmtId="0" fontId="47" fillId="3" borderId="0" xfId="0" applyFont="1" applyFill="1" applyBorder="1" applyProtection="1"/>
    <xf numFmtId="0" fontId="68" fillId="3" borderId="16" xfId="0" applyFont="1" applyFill="1" applyBorder="1" applyProtection="1"/>
    <xf numFmtId="0" fontId="68" fillId="3" borderId="13" xfId="0" applyFont="1" applyFill="1" applyBorder="1" applyAlignment="1" applyProtection="1">
      <alignment horizontal="right"/>
    </xf>
    <xf numFmtId="0" fontId="73" fillId="3" borderId="0" xfId="0" applyFont="1" applyFill="1" applyBorder="1" applyProtection="1"/>
    <xf numFmtId="0" fontId="47" fillId="3" borderId="16" xfId="0" applyFont="1" applyFill="1" applyBorder="1" applyAlignment="1" applyProtection="1">
      <alignment horizontal="center"/>
    </xf>
    <xf numFmtId="0" fontId="72" fillId="3" borderId="0" xfId="0" applyFont="1" applyFill="1" applyBorder="1" applyProtection="1"/>
    <xf numFmtId="0" fontId="68" fillId="2" borderId="2" xfId="0" applyFont="1" applyFill="1" applyBorder="1" applyProtection="1"/>
    <xf numFmtId="0" fontId="68" fillId="2" borderId="0" xfId="0" applyFont="1" applyFill="1" applyBorder="1" applyProtection="1"/>
    <xf numFmtId="0" fontId="69" fillId="2" borderId="0" xfId="0" applyFont="1" applyFill="1" applyBorder="1" applyProtection="1"/>
    <xf numFmtId="0" fontId="70" fillId="2" borderId="0" xfId="0" applyFont="1" applyFill="1" applyBorder="1" applyProtection="1"/>
    <xf numFmtId="0" fontId="68" fillId="2" borderId="7" xfId="0" applyFont="1" applyFill="1" applyBorder="1" applyProtection="1"/>
    <xf numFmtId="0" fontId="5" fillId="3" borderId="27" xfId="0" applyFont="1" applyFill="1" applyBorder="1" applyProtection="1"/>
    <xf numFmtId="0" fontId="5" fillId="3" borderId="28" xfId="0" applyFont="1" applyFill="1" applyBorder="1" applyProtection="1"/>
    <xf numFmtId="0" fontId="68" fillId="3" borderId="29" xfId="0" applyFont="1" applyFill="1" applyBorder="1" applyProtection="1"/>
    <xf numFmtId="0" fontId="5" fillId="3" borderId="29" xfId="0" applyFont="1" applyFill="1" applyBorder="1" applyProtection="1"/>
    <xf numFmtId="0" fontId="5" fillId="3" borderId="29" xfId="0" applyFont="1" applyFill="1" applyBorder="1" applyAlignment="1" applyProtection="1">
      <alignment horizontal="center"/>
    </xf>
    <xf numFmtId="0" fontId="38" fillId="3" borderId="13" xfId="0" quotePrefix="1" applyFont="1" applyFill="1" applyBorder="1" applyAlignment="1" applyProtection="1">
      <alignment horizontal="left"/>
    </xf>
    <xf numFmtId="167" fontId="5" fillId="5" borderId="13" xfId="0" applyNumberFormat="1" applyFont="1" applyFill="1" applyBorder="1" applyAlignment="1" applyProtection="1">
      <alignment horizontal="center"/>
    </xf>
    <xf numFmtId="167" fontId="5" fillId="3" borderId="13" xfId="0" applyNumberFormat="1" applyFont="1" applyFill="1" applyBorder="1" applyProtection="1"/>
    <xf numFmtId="167" fontId="68" fillId="3" borderId="13" xfId="0" applyNumberFormat="1" applyFont="1" applyFill="1" applyBorder="1" applyProtection="1"/>
    <xf numFmtId="167" fontId="6" fillId="4" borderId="13" xfId="0" applyNumberFormat="1" applyFont="1" applyFill="1" applyBorder="1" applyAlignment="1" applyProtection="1">
      <alignment horizontal="center"/>
    </xf>
    <xf numFmtId="167" fontId="6" fillId="3" borderId="13" xfId="0" applyNumberFormat="1" applyFont="1" applyFill="1" applyBorder="1" applyProtection="1"/>
    <xf numFmtId="167" fontId="71" fillId="3" borderId="13" xfId="0" applyNumberFormat="1" applyFont="1" applyFill="1" applyBorder="1" applyProtection="1"/>
    <xf numFmtId="167" fontId="6" fillId="3" borderId="13" xfId="0" applyNumberFormat="1" applyFont="1" applyFill="1" applyBorder="1" applyAlignment="1" applyProtection="1">
      <alignment horizontal="center"/>
    </xf>
    <xf numFmtId="167" fontId="6" fillId="5" borderId="13" xfId="0" applyNumberFormat="1" applyFont="1" applyFill="1" applyBorder="1" applyAlignment="1" applyProtection="1">
      <alignment horizontal="center"/>
    </xf>
    <xf numFmtId="167" fontId="5" fillId="3" borderId="0" xfId="0" applyNumberFormat="1" applyFont="1" applyFill="1" applyBorder="1" applyProtection="1"/>
    <xf numFmtId="167" fontId="68" fillId="3" borderId="0" xfId="0" applyNumberFormat="1" applyFont="1" applyFill="1" applyBorder="1" applyProtection="1"/>
    <xf numFmtId="167" fontId="71" fillId="3" borderId="0" xfId="0" applyNumberFormat="1" applyFont="1" applyFill="1" applyBorder="1" applyProtection="1"/>
    <xf numFmtId="167" fontId="5" fillId="4" borderId="13" xfId="0" applyNumberFormat="1" applyFont="1" applyFill="1" applyBorder="1" applyAlignment="1" applyProtection="1">
      <alignment horizontal="center"/>
    </xf>
    <xf numFmtId="170" fontId="5" fillId="3" borderId="13" xfId="0" applyNumberFormat="1" applyFont="1" applyFill="1" applyBorder="1" applyAlignment="1" applyProtection="1"/>
    <xf numFmtId="170" fontId="5" fillId="3" borderId="0" xfId="0" applyNumberFormat="1" applyFont="1" applyFill="1" applyBorder="1" applyAlignment="1" applyProtection="1"/>
    <xf numFmtId="0" fontId="8" fillId="3" borderId="13" xfId="0" applyFont="1" applyFill="1" applyBorder="1" applyProtection="1"/>
    <xf numFmtId="0" fontId="72" fillId="3" borderId="13" xfId="0" applyFont="1" applyFill="1" applyBorder="1" applyProtection="1"/>
    <xf numFmtId="0" fontId="24" fillId="3" borderId="13" xfId="0" applyFont="1" applyFill="1" applyBorder="1" applyProtection="1"/>
    <xf numFmtId="168" fontId="8" fillId="3" borderId="13" xfId="0" applyNumberFormat="1" applyFont="1" applyFill="1" applyBorder="1" applyProtection="1"/>
    <xf numFmtId="0" fontId="6" fillId="2" borderId="8" xfId="0" applyFont="1" applyFill="1" applyBorder="1" applyProtection="1"/>
    <xf numFmtId="0" fontId="6" fillId="2" borderId="1" xfId="0" applyFont="1" applyFill="1" applyBorder="1" applyProtection="1"/>
    <xf numFmtId="0" fontId="6" fillId="2" borderId="3" xfId="0" applyFont="1" applyFill="1" applyBorder="1" applyProtection="1"/>
    <xf numFmtId="0" fontId="72" fillId="3" borderId="13" xfId="0" applyFont="1" applyFill="1" applyBorder="1" applyAlignment="1" applyProtection="1">
      <alignment horizontal="left" indent="1"/>
    </xf>
    <xf numFmtId="168" fontId="24" fillId="3" borderId="13" xfId="0" applyNumberFormat="1" applyFont="1" applyFill="1" applyBorder="1" applyAlignment="1" applyProtection="1">
      <alignment horizontal="left" indent="1"/>
    </xf>
    <xf numFmtId="168" fontId="72" fillId="3" borderId="13" xfId="0" applyNumberFormat="1" applyFont="1" applyFill="1" applyBorder="1" applyAlignment="1" applyProtection="1">
      <alignment horizontal="left" indent="1"/>
    </xf>
    <xf numFmtId="0" fontId="75" fillId="3" borderId="0" xfId="0" applyFont="1" applyFill="1" applyBorder="1" applyAlignment="1" applyProtection="1">
      <alignment horizontal="left" indent="1"/>
    </xf>
    <xf numFmtId="168" fontId="24" fillId="3" borderId="0" xfId="0" applyNumberFormat="1" applyFont="1" applyFill="1" applyBorder="1" applyAlignment="1" applyProtection="1">
      <alignment horizontal="left" indent="1"/>
    </xf>
    <xf numFmtId="168" fontId="75" fillId="3" borderId="0" xfId="0" applyNumberFormat="1" applyFont="1" applyFill="1" applyBorder="1" applyAlignment="1" applyProtection="1">
      <alignment horizontal="left" indent="1"/>
    </xf>
    <xf numFmtId="168" fontId="8" fillId="3" borderId="0" xfId="0" applyNumberFormat="1" applyFont="1" applyFill="1" applyBorder="1" applyAlignment="1" applyProtection="1">
      <alignment horizontal="left" indent="1"/>
    </xf>
    <xf numFmtId="9" fontId="40" fillId="5" borderId="13" xfId="0" applyNumberFormat="1" applyFont="1" applyFill="1" applyBorder="1" applyAlignment="1" applyProtection="1">
      <alignment horizontal="center"/>
    </xf>
    <xf numFmtId="164" fontId="39" fillId="5" borderId="13" xfId="0" applyNumberFormat="1" applyFont="1" applyFill="1" applyBorder="1" applyAlignment="1" applyProtection="1">
      <alignment horizontal="center"/>
    </xf>
    <xf numFmtId="164" fontId="40" fillId="5" borderId="13" xfId="0" applyNumberFormat="1" applyFont="1" applyFill="1" applyBorder="1" applyAlignment="1" applyProtection="1">
      <alignment horizontal="center"/>
    </xf>
    <xf numFmtId="0" fontId="40" fillId="5" borderId="13" xfId="0" applyFont="1" applyFill="1" applyBorder="1" applyAlignment="1" applyProtection="1">
      <alignment horizontal="center"/>
    </xf>
    <xf numFmtId="164" fontId="40" fillId="4" borderId="13" xfId="0" applyNumberFormat="1" applyFont="1" applyFill="1" applyBorder="1" applyAlignment="1" applyProtection="1">
      <alignment horizontal="center"/>
    </xf>
    <xf numFmtId="164" fontId="39" fillId="5" borderId="13" xfId="0" applyNumberFormat="1" applyFont="1" applyFill="1" applyBorder="1" applyProtection="1"/>
    <xf numFmtId="164" fontId="40" fillId="2" borderId="0" xfId="0" applyNumberFormat="1" applyFont="1" applyFill="1" applyBorder="1" applyProtection="1"/>
    <xf numFmtId="0" fontId="7" fillId="3" borderId="28" xfId="0" applyFont="1" applyFill="1" applyBorder="1" applyProtection="1"/>
    <xf numFmtId="164" fontId="7" fillId="3" borderId="28" xfId="0" applyNumberFormat="1" applyFont="1" applyFill="1" applyBorder="1" applyAlignment="1" applyProtection="1">
      <alignment horizontal="center"/>
    </xf>
    <xf numFmtId="164" fontId="7" fillId="3" borderId="24" xfId="0" applyNumberFormat="1" applyFont="1" applyFill="1" applyBorder="1" applyAlignment="1" applyProtection="1">
      <alignment horizontal="center"/>
    </xf>
    <xf numFmtId="0" fontId="7" fillId="3" borderId="24" xfId="0" applyFont="1" applyFill="1" applyBorder="1" applyProtection="1"/>
    <xf numFmtId="0" fontId="76" fillId="3" borderId="0" xfId="0" applyFont="1" applyFill="1" applyAlignment="1" applyProtection="1">
      <alignment horizontal="left"/>
    </xf>
    <xf numFmtId="0" fontId="25" fillId="2" borderId="2" xfId="0" applyFont="1" applyFill="1" applyBorder="1" applyAlignment="1" applyProtection="1">
      <alignment horizontal="left"/>
    </xf>
    <xf numFmtId="0" fontId="25" fillId="2" borderId="0" xfId="0" applyFont="1" applyFill="1" applyBorder="1" applyAlignment="1" applyProtection="1">
      <alignment horizontal="left"/>
    </xf>
    <xf numFmtId="0" fontId="77" fillId="2" borderId="0" xfId="0" applyFont="1" applyFill="1" applyBorder="1" applyAlignment="1" applyProtection="1">
      <alignment horizontal="left"/>
    </xf>
    <xf numFmtId="0" fontId="25" fillId="3" borderId="9" xfId="0" applyFont="1" applyFill="1" applyBorder="1" applyAlignment="1" applyProtection="1">
      <alignment horizontal="left"/>
    </xf>
    <xf numFmtId="0" fontId="25" fillId="3" borderId="12" xfId="0" applyFont="1" applyFill="1" applyBorder="1" applyAlignment="1" applyProtection="1">
      <alignment horizontal="left"/>
    </xf>
    <xf numFmtId="0" fontId="35" fillId="3" borderId="12" xfId="0" applyFont="1" applyFill="1" applyBorder="1" applyAlignment="1" applyProtection="1">
      <alignment horizontal="left"/>
    </xf>
    <xf numFmtId="0" fontId="25" fillId="3" borderId="15" xfId="0" applyFont="1" applyFill="1" applyBorder="1" applyAlignment="1" applyProtection="1">
      <alignment horizontal="left"/>
    </xf>
    <xf numFmtId="0" fontId="25" fillId="3" borderId="0" xfId="0" applyFont="1" applyFill="1" applyBorder="1" applyAlignment="1" applyProtection="1">
      <alignment horizontal="left"/>
    </xf>
    <xf numFmtId="0" fontId="25" fillId="2" borderId="7" xfId="0" applyFont="1" applyFill="1" applyBorder="1" applyAlignment="1" applyProtection="1">
      <alignment horizontal="left"/>
    </xf>
    <xf numFmtId="164" fontId="7" fillId="2" borderId="0" xfId="0" applyNumberFormat="1" applyFont="1" applyFill="1" applyBorder="1" applyAlignment="1" applyProtection="1">
      <alignment horizontal="center"/>
    </xf>
    <xf numFmtId="0" fontId="25" fillId="2" borderId="0" xfId="0" applyFont="1" applyFill="1" applyBorder="1" applyProtection="1"/>
    <xf numFmtId="0" fontId="7" fillId="2" borderId="30" xfId="0" applyFont="1" applyFill="1" applyBorder="1" applyProtection="1"/>
    <xf numFmtId="164" fontId="7" fillId="2" borderId="30" xfId="0" applyNumberFormat="1" applyFont="1" applyFill="1" applyBorder="1" applyAlignment="1" applyProtection="1">
      <alignment horizontal="center"/>
    </xf>
    <xf numFmtId="0" fontId="39" fillId="3" borderId="28" xfId="0" applyFont="1" applyFill="1" applyBorder="1" applyProtection="1"/>
    <xf numFmtId="0" fontId="47" fillId="3" borderId="28" xfId="0" applyFont="1" applyFill="1" applyBorder="1" applyProtection="1"/>
    <xf numFmtId="0" fontId="39" fillId="3" borderId="28" xfId="0" applyFont="1" applyFill="1" applyBorder="1" applyAlignment="1" applyProtection="1">
      <alignment horizontal="center"/>
    </xf>
    <xf numFmtId="0" fontId="47" fillId="3" borderId="28" xfId="0" applyFont="1" applyFill="1" applyBorder="1" applyAlignment="1" applyProtection="1">
      <alignment horizontal="center"/>
    </xf>
    <xf numFmtId="0" fontId="5" fillId="3" borderId="31" xfId="0" applyFont="1" applyFill="1" applyBorder="1" applyProtection="1"/>
    <xf numFmtId="0" fontId="47" fillId="3" borderId="18" xfId="0" applyFont="1" applyFill="1" applyBorder="1" applyProtection="1"/>
    <xf numFmtId="0" fontId="39" fillId="3" borderId="18" xfId="0" applyFont="1" applyFill="1" applyBorder="1" applyAlignment="1" applyProtection="1">
      <alignment horizontal="center"/>
    </xf>
    <xf numFmtId="0" fontId="47" fillId="3" borderId="18" xfId="0" applyFont="1" applyFill="1" applyBorder="1" applyAlignment="1" applyProtection="1">
      <alignment horizontal="center"/>
    </xf>
    <xf numFmtId="0" fontId="40" fillId="3" borderId="16" xfId="0" applyFont="1" applyFill="1" applyBorder="1" applyAlignment="1" applyProtection="1">
      <alignment horizontal="left"/>
    </xf>
    <xf numFmtId="0" fontId="74" fillId="3" borderId="16" xfId="0" applyFont="1" applyFill="1" applyBorder="1" applyProtection="1"/>
    <xf numFmtId="168" fontId="40" fillId="4" borderId="13" xfId="2" applyNumberFormat="1" applyFont="1" applyFill="1" applyBorder="1" applyProtection="1"/>
    <xf numFmtId="0" fontId="27" fillId="3" borderId="13" xfId="0" applyFont="1" applyFill="1" applyBorder="1" applyAlignment="1" applyProtection="1">
      <alignment horizontal="left" indent="1"/>
    </xf>
    <xf numFmtId="168" fontId="35" fillId="3" borderId="13" xfId="0" applyNumberFormat="1" applyFont="1" applyFill="1" applyBorder="1" applyAlignment="1" applyProtection="1">
      <alignment horizontal="left" indent="1"/>
    </xf>
    <xf numFmtId="0" fontId="35" fillId="3" borderId="13" xfId="0" applyFont="1" applyFill="1" applyBorder="1" applyAlignment="1" applyProtection="1">
      <alignment horizontal="left"/>
    </xf>
    <xf numFmtId="0" fontId="78" fillId="3" borderId="0" xfId="0" applyFont="1" applyFill="1" applyBorder="1" applyAlignment="1" applyProtection="1">
      <alignment horizontal="left"/>
    </xf>
    <xf numFmtId="0" fontId="6" fillId="3" borderId="16" xfId="0" applyFont="1" applyFill="1" applyBorder="1" applyProtection="1"/>
    <xf numFmtId="44" fontId="39" fillId="3" borderId="13" xfId="0" applyNumberFormat="1" applyFont="1" applyFill="1" applyBorder="1" applyAlignment="1" applyProtection="1">
      <alignment horizontal="center"/>
    </xf>
    <xf numFmtId="42" fontId="39" fillId="3" borderId="13" xfId="0" applyNumberFormat="1" applyFont="1" applyFill="1" applyBorder="1" applyAlignment="1" applyProtection="1">
      <alignment horizontal="center"/>
    </xf>
    <xf numFmtId="1" fontId="5" fillId="0" borderId="0" xfId="0" applyNumberFormat="1" applyFont="1" applyFill="1" applyBorder="1" applyAlignment="1" applyProtection="1">
      <alignment horizontal="left"/>
    </xf>
    <xf numFmtId="171" fontId="52" fillId="3" borderId="13" xfId="0" applyNumberFormat="1" applyFont="1" applyFill="1" applyBorder="1" applyAlignment="1" applyProtection="1">
      <alignment horizontal="center"/>
    </xf>
    <xf numFmtId="168" fontId="39" fillId="3" borderId="13" xfId="0" applyNumberFormat="1" applyFont="1" applyFill="1" applyBorder="1" applyAlignment="1" applyProtection="1">
      <alignment horizontal="center"/>
    </xf>
    <xf numFmtId="168" fontId="58" fillId="3" borderId="12" xfId="0" applyNumberFormat="1" applyFont="1" applyFill="1" applyBorder="1" applyAlignment="1" applyProtection="1">
      <alignment horizontal="center"/>
    </xf>
    <xf numFmtId="0" fontId="39" fillId="3" borderId="12" xfId="0" applyFont="1" applyFill="1" applyBorder="1" applyAlignment="1" applyProtection="1">
      <alignment horizontal="center"/>
    </xf>
    <xf numFmtId="42" fontId="39" fillId="3" borderId="0" xfId="0" applyNumberFormat="1" applyFont="1" applyFill="1" applyBorder="1" applyAlignment="1" applyProtection="1">
      <alignment horizontal="center"/>
    </xf>
    <xf numFmtId="0" fontId="39" fillId="3" borderId="11" xfId="0" applyFont="1" applyFill="1" applyBorder="1" applyProtection="1"/>
    <xf numFmtId="0" fontId="40" fillId="3" borderId="11" xfId="0" applyFont="1" applyFill="1" applyBorder="1" applyProtection="1"/>
    <xf numFmtId="0" fontId="79" fillId="2" borderId="0" xfId="0" applyFont="1" applyFill="1"/>
    <xf numFmtId="0" fontId="80" fillId="0" borderId="0" xfId="0" applyFont="1"/>
    <xf numFmtId="0" fontId="79" fillId="2" borderId="7" xfId="0" applyFont="1" applyFill="1" applyBorder="1"/>
    <xf numFmtId="0" fontId="83" fillId="2" borderId="7" xfId="0" applyFont="1" applyFill="1" applyBorder="1"/>
    <xf numFmtId="0" fontId="83" fillId="2" borderId="7" xfId="0" applyFont="1" applyFill="1" applyBorder="1" applyAlignment="1">
      <alignment horizontal="left" vertical="top"/>
    </xf>
    <xf numFmtId="0" fontId="83" fillId="2" borderId="0" xfId="0" applyFont="1" applyFill="1"/>
    <xf numFmtId="0" fontId="83" fillId="2" borderId="7" xfId="0" applyFont="1" applyFill="1" applyBorder="1" applyAlignment="1">
      <alignment horizontal="right"/>
    </xf>
    <xf numFmtId="49" fontId="84" fillId="0" borderId="0" xfId="0" applyNumberFormat="1" applyFont="1" applyAlignment="1">
      <alignment horizontal="right"/>
    </xf>
    <xf numFmtId="172" fontId="84" fillId="0" borderId="0" xfId="0" applyNumberFormat="1" applyFont="1" applyAlignment="1">
      <alignment horizontal="right"/>
    </xf>
    <xf numFmtId="173" fontId="84" fillId="0" borderId="0" xfId="0" applyNumberFormat="1" applyFont="1" applyAlignment="1">
      <alignment horizontal="right"/>
    </xf>
    <xf numFmtId="2" fontId="6" fillId="4" borderId="13" xfId="0" applyNumberFormat="1" applyFont="1" applyFill="1" applyBorder="1" applyAlignment="1" applyProtection="1">
      <alignment horizontal="center"/>
    </xf>
    <xf numFmtId="164" fontId="5" fillId="3" borderId="13" xfId="0" applyNumberFormat="1" applyFont="1" applyFill="1" applyBorder="1" applyAlignment="1" applyProtection="1">
      <alignment horizontal="center"/>
    </xf>
    <xf numFmtId="164" fontId="6" fillId="3" borderId="13" xfId="0" applyNumberFormat="1" applyFont="1" applyFill="1" applyBorder="1" applyAlignment="1" applyProtection="1">
      <alignment horizontal="center"/>
    </xf>
    <xf numFmtId="164" fontId="24" fillId="3" borderId="13" xfId="0" applyNumberFormat="1" applyFont="1" applyFill="1" applyBorder="1" applyAlignment="1" applyProtection="1">
      <alignment horizontal="center"/>
    </xf>
    <xf numFmtId="164" fontId="6" fillId="5" borderId="10" xfId="0" applyNumberFormat="1" applyFont="1" applyFill="1" applyBorder="1" applyAlignment="1" applyProtection="1">
      <alignment horizontal="center"/>
    </xf>
    <xf numFmtId="1" fontId="7" fillId="0" borderId="0" xfId="0" applyNumberFormat="1" applyFont="1" applyFill="1" applyBorder="1" applyAlignment="1" applyProtection="1">
      <alignment horizontal="center"/>
    </xf>
    <xf numFmtId="49" fontId="6" fillId="5" borderId="13" xfId="0" applyNumberFormat="1" applyFont="1" applyFill="1" applyBorder="1" applyAlignment="1" applyProtection="1">
      <alignment horizontal="center"/>
    </xf>
    <xf numFmtId="0" fontId="85" fillId="3" borderId="13" xfId="0" applyFont="1" applyFill="1" applyBorder="1" applyProtection="1"/>
    <xf numFmtId="175" fontId="6" fillId="4" borderId="13" xfId="0" applyNumberFormat="1" applyFont="1" applyFill="1" applyBorder="1" applyAlignment="1" applyProtection="1">
      <alignment horizontal="center"/>
    </xf>
    <xf numFmtId="167" fontId="5" fillId="3" borderId="13" xfId="0" applyNumberFormat="1" applyFont="1" applyFill="1" applyBorder="1" applyAlignment="1" applyProtection="1">
      <alignment horizontal="center"/>
    </xf>
    <xf numFmtId="0" fontId="86" fillId="3" borderId="13" xfId="0" applyFont="1" applyFill="1" applyBorder="1" applyProtection="1"/>
    <xf numFmtId="0" fontId="87" fillId="3" borderId="13" xfId="0" applyFont="1" applyFill="1" applyBorder="1" applyProtection="1"/>
    <xf numFmtId="0" fontId="87" fillId="3" borderId="13" xfId="0" applyFont="1" applyFill="1" applyBorder="1" applyAlignment="1" applyProtection="1">
      <alignment horizontal="center"/>
    </xf>
    <xf numFmtId="0" fontId="86" fillId="3" borderId="13" xfId="0" applyFont="1" applyFill="1" applyBorder="1" applyAlignment="1" applyProtection="1">
      <alignment horizontal="center"/>
    </xf>
    <xf numFmtId="0" fontId="87" fillId="5" borderId="13" xfId="0" applyFont="1" applyFill="1" applyBorder="1" applyAlignment="1" applyProtection="1">
      <alignment horizontal="center"/>
    </xf>
    <xf numFmtId="0" fontId="86" fillId="4" borderId="13" xfId="0" applyFont="1" applyFill="1" applyBorder="1" applyAlignment="1" applyProtection="1">
      <alignment horizontal="center"/>
    </xf>
    <xf numFmtId="2" fontId="86" fillId="4" borderId="13" xfId="0" applyNumberFormat="1" applyFont="1" applyFill="1" applyBorder="1" applyAlignment="1" applyProtection="1">
      <alignment horizontal="center"/>
    </xf>
    <xf numFmtId="167" fontId="87" fillId="3" borderId="13" xfId="0" applyNumberFormat="1" applyFont="1" applyFill="1" applyBorder="1" applyProtection="1"/>
    <xf numFmtId="167" fontId="87" fillId="5" borderId="13" xfId="0" applyNumberFormat="1" applyFont="1" applyFill="1" applyBorder="1" applyAlignment="1" applyProtection="1">
      <alignment horizontal="center"/>
    </xf>
    <xf numFmtId="167" fontId="86" fillId="3" borderId="13" xfId="0" applyNumberFormat="1" applyFont="1" applyFill="1" applyBorder="1" applyProtection="1"/>
    <xf numFmtId="167" fontId="86" fillId="4" borderId="13" xfId="0" applyNumberFormat="1" applyFont="1" applyFill="1" applyBorder="1" applyAlignment="1" applyProtection="1">
      <alignment horizontal="center"/>
    </xf>
    <xf numFmtId="167" fontId="86" fillId="5" borderId="13" xfId="0" applyNumberFormat="1" applyFont="1" applyFill="1" applyBorder="1" applyAlignment="1" applyProtection="1">
      <alignment horizontal="center"/>
    </xf>
    <xf numFmtId="0" fontId="40" fillId="2" borderId="0" xfId="0" applyFont="1" applyFill="1" applyBorder="1" applyProtection="1">
      <protection locked="0"/>
    </xf>
    <xf numFmtId="0" fontId="74" fillId="3" borderId="13" xfId="0" applyFont="1" applyFill="1" applyBorder="1" applyAlignment="1" applyProtection="1">
      <alignment horizontal="center"/>
    </xf>
    <xf numFmtId="0" fontId="0" fillId="0" borderId="0" xfId="0" applyFont="1"/>
    <xf numFmtId="44" fontId="0" fillId="0" borderId="0" xfId="0" applyNumberFormat="1" applyFont="1"/>
    <xf numFmtId="0" fontId="89" fillId="0" borderId="0" xfId="0" applyFont="1"/>
    <xf numFmtId="0" fontId="90" fillId="0" borderId="0" xfId="0" applyFont="1" applyAlignment="1">
      <alignment horizontal="left"/>
    </xf>
    <xf numFmtId="0" fontId="90" fillId="0" borderId="0" xfId="0" applyFont="1"/>
    <xf numFmtId="0" fontId="91" fillId="0" borderId="33" xfId="0" applyFont="1" applyBorder="1"/>
    <xf numFmtId="0" fontId="0" fillId="0" borderId="34" xfId="0" applyFont="1" applyBorder="1"/>
    <xf numFmtId="44" fontId="0" fillId="0" borderId="35" xfId="0" applyNumberFormat="1" applyFont="1" applyBorder="1"/>
    <xf numFmtId="0" fontId="91" fillId="0" borderId="36" xfId="0" applyFont="1" applyBorder="1"/>
    <xf numFmtId="0" fontId="91" fillId="0" borderId="37" xfId="0" applyFont="1" applyBorder="1"/>
    <xf numFmtId="44" fontId="91" fillId="5" borderId="37" xfId="0" applyNumberFormat="1" applyFont="1" applyFill="1" applyBorder="1" applyProtection="1">
      <protection locked="0"/>
    </xf>
    <xf numFmtId="0" fontId="92" fillId="0" borderId="37" xfId="0" applyFont="1" applyBorder="1"/>
    <xf numFmtId="0" fontId="0" fillId="0" borderId="38" xfId="0" applyFont="1" applyBorder="1"/>
    <xf numFmtId="0" fontId="93" fillId="0" borderId="36" xfId="0" applyFont="1" applyBorder="1"/>
    <xf numFmtId="44" fontId="91" fillId="0" borderId="37" xfId="0" applyNumberFormat="1" applyFont="1" applyBorder="1"/>
    <xf numFmtId="0" fontId="0" fillId="0" borderId="37" xfId="0" applyFont="1" applyBorder="1"/>
    <xf numFmtId="44" fontId="0" fillId="0" borderId="38" xfId="0" applyNumberFormat="1" applyFont="1" applyBorder="1"/>
    <xf numFmtId="0" fontId="0" fillId="0" borderId="36" xfId="0" applyFont="1" applyBorder="1"/>
    <xf numFmtId="44" fontId="0" fillId="0" borderId="38" xfId="0" applyNumberFormat="1" applyFont="1" applyBorder="1" applyAlignment="1">
      <alignment horizontal="center"/>
    </xf>
    <xf numFmtId="8" fontId="0" fillId="0" borderId="0" xfId="0" applyNumberFormat="1" applyFont="1"/>
    <xf numFmtId="49" fontId="94" fillId="5" borderId="36" xfId="0" applyNumberFormat="1" applyFont="1" applyFill="1" applyBorder="1" applyAlignment="1" applyProtection="1">
      <alignment horizontal="right"/>
      <protection locked="0"/>
    </xf>
    <xf numFmtId="172" fontId="80" fillId="0" borderId="37" xfId="4" applyNumberFormat="1" applyFont="1" applyBorder="1" applyAlignment="1">
      <alignment horizontal="right"/>
    </xf>
    <xf numFmtId="173" fontId="80" fillId="0" borderId="37" xfId="4" applyNumberFormat="1" applyFont="1" applyBorder="1" applyAlignment="1">
      <alignment horizontal="right"/>
    </xf>
    <xf numFmtId="6" fontId="0" fillId="0" borderId="0" xfId="0" applyNumberFormat="1" applyFont="1"/>
    <xf numFmtId="2" fontId="0" fillId="0" borderId="0" xfId="0" applyNumberFormat="1" applyFont="1"/>
    <xf numFmtId="49" fontId="80" fillId="0" borderId="42" xfId="0" applyNumberFormat="1" applyFont="1" applyBorder="1" applyAlignment="1">
      <alignment horizontal="right"/>
    </xf>
    <xf numFmtId="0" fontId="88" fillId="5" borderId="39" xfId="0" applyFont="1" applyFill="1" applyBorder="1" applyAlignment="1" applyProtection="1">
      <alignment horizontal="right"/>
      <protection locked="0"/>
    </xf>
    <xf numFmtId="172" fontId="80" fillId="0" borderId="40" xfId="4" applyNumberFormat="1" applyFont="1" applyBorder="1" applyAlignment="1">
      <alignment horizontal="right"/>
    </xf>
    <xf numFmtId="2" fontId="80" fillId="0" borderId="40" xfId="4" applyNumberFormat="1" applyFont="1" applyBorder="1" applyAlignment="1">
      <alignment horizontal="right"/>
    </xf>
    <xf numFmtId="0" fontId="0" fillId="0" borderId="40" xfId="0" applyFont="1" applyBorder="1"/>
    <xf numFmtId="44" fontId="0" fillId="0" borderId="41" xfId="0" applyNumberFormat="1" applyFont="1" applyBorder="1"/>
    <xf numFmtId="0" fontId="90" fillId="0" borderId="0" xfId="0" quotePrefix="1" applyFont="1"/>
    <xf numFmtId="0" fontId="95" fillId="0" borderId="0" xfId="0" applyFont="1"/>
    <xf numFmtId="2" fontId="0" fillId="0" borderId="37" xfId="0" applyNumberFormat="1" applyFont="1" applyBorder="1"/>
    <xf numFmtId="172" fontId="88" fillId="0" borderId="40" xfId="0" applyNumberFormat="1" applyFont="1" applyBorder="1"/>
    <xf numFmtId="2" fontId="88" fillId="0" borderId="40" xfId="0" applyNumberFormat="1" applyFont="1" applyBorder="1"/>
    <xf numFmtId="174" fontId="88" fillId="0" borderId="40" xfId="0" applyNumberFormat="1" applyFont="1" applyBorder="1"/>
    <xf numFmtId="0" fontId="88" fillId="0" borderId="40" xfId="0" applyFont="1" applyBorder="1"/>
    <xf numFmtId="44" fontId="88" fillId="0" borderId="41" xfId="0" applyNumberFormat="1" applyFont="1" applyBorder="1"/>
    <xf numFmtId="49" fontId="96" fillId="0" borderId="0" xfId="0" applyNumberFormat="1" applyFont="1" applyBorder="1" applyAlignment="1">
      <alignment horizontal="left"/>
    </xf>
    <xf numFmtId="172" fontId="97" fillId="0" borderId="0" xfId="4" applyNumberFormat="1" applyFont="1" applyBorder="1" applyAlignment="1">
      <alignment horizontal="right"/>
    </xf>
    <xf numFmtId="173" fontId="97" fillId="0" borderId="0" xfId="4" applyNumberFormat="1" applyFont="1" applyBorder="1" applyAlignment="1">
      <alignment horizontal="right"/>
    </xf>
    <xf numFmtId="0" fontId="0" fillId="0" borderId="0" xfId="0" applyFont="1" applyBorder="1"/>
    <xf numFmtId="44" fontId="0" fillId="0" borderId="0" xfId="0" applyNumberFormat="1" applyFont="1" applyBorder="1"/>
    <xf numFmtId="0" fontId="88" fillId="0" borderId="37" xfId="0" applyFont="1" applyBorder="1"/>
    <xf numFmtId="0" fontId="93" fillId="0" borderId="42" xfId="0" applyFont="1" applyBorder="1"/>
    <xf numFmtId="0" fontId="91" fillId="0" borderId="44" xfId="0" applyFont="1" applyBorder="1"/>
    <xf numFmtId="44" fontId="91" fillId="0" borderId="44" xfId="0" applyNumberFormat="1" applyFont="1" applyBorder="1"/>
    <xf numFmtId="0" fontId="0" fillId="0" borderId="44" xfId="0" applyFont="1" applyBorder="1"/>
    <xf numFmtId="44" fontId="0" fillId="0" borderId="45" xfId="0" applyNumberFormat="1" applyFont="1" applyBorder="1"/>
    <xf numFmtId="49" fontId="98" fillId="5" borderId="36" xfId="0" applyNumberFormat="1" applyFont="1" applyFill="1" applyBorder="1" applyAlignment="1" applyProtection="1">
      <alignment horizontal="right"/>
      <protection locked="0"/>
    </xf>
    <xf numFmtId="173" fontId="97" fillId="0" borderId="37" xfId="4" applyNumberFormat="1" applyFont="1" applyBorder="1" applyAlignment="1">
      <alignment horizontal="right"/>
    </xf>
    <xf numFmtId="172" fontId="97" fillId="0" borderId="37" xfId="4" applyNumberFormat="1" applyFont="1" applyBorder="1" applyAlignment="1">
      <alignment horizontal="right"/>
    </xf>
    <xf numFmtId="0" fontId="88" fillId="5" borderId="36" xfId="0" applyFont="1" applyFill="1" applyBorder="1" applyAlignment="1" applyProtection="1">
      <alignment horizontal="right"/>
      <protection locked="0"/>
    </xf>
    <xf numFmtId="0" fontId="91" fillId="5" borderId="39" xfId="0" applyFont="1" applyFill="1" applyBorder="1" applyAlignment="1" applyProtection="1">
      <alignment horizontal="right"/>
      <protection locked="0"/>
    </xf>
    <xf numFmtId="172" fontId="91" fillId="0" borderId="40" xfId="0" applyNumberFormat="1" applyFont="1" applyBorder="1"/>
    <xf numFmtId="2" fontId="91" fillId="0" borderId="40" xfId="0" applyNumberFormat="1" applyFont="1" applyBorder="1"/>
    <xf numFmtId="174" fontId="91" fillId="0" borderId="40" xfId="0" applyNumberFormat="1" applyFont="1" applyBorder="1"/>
    <xf numFmtId="0" fontId="91" fillId="0" borderId="40" xfId="0" applyFont="1" applyBorder="1"/>
    <xf numFmtId="44" fontId="91" fillId="0" borderId="41" xfId="0" applyNumberFormat="1" applyFont="1" applyBorder="1"/>
    <xf numFmtId="0" fontId="91" fillId="0" borderId="2" xfId="0" applyFont="1" applyBorder="1"/>
    <xf numFmtId="44" fontId="91" fillId="0" borderId="2" xfId="0" applyNumberFormat="1" applyFont="1" applyBorder="1"/>
    <xf numFmtId="0" fontId="0" fillId="0" borderId="2" xfId="0" applyFont="1" applyBorder="1"/>
    <xf numFmtId="44" fontId="0" fillId="0" borderId="46" xfId="0" applyNumberFormat="1" applyFont="1" applyBorder="1"/>
    <xf numFmtId="0" fontId="93" fillId="0" borderId="43" xfId="0" applyFont="1" applyBorder="1"/>
    <xf numFmtId="0" fontId="91" fillId="0" borderId="7" xfId="0" applyFont="1" applyBorder="1"/>
    <xf numFmtId="44" fontId="91" fillId="0" borderId="7" xfId="0" applyNumberFormat="1" applyFont="1" applyBorder="1"/>
    <xf numFmtId="0" fontId="0" fillId="0" borderId="7" xfId="0" applyFont="1" applyBorder="1"/>
    <xf numFmtId="44" fontId="0" fillId="0" borderId="47" xfId="0" applyNumberFormat="1" applyFont="1" applyBorder="1"/>
    <xf numFmtId="0" fontId="1" fillId="0" borderId="37" xfId="0" applyFont="1" applyBorder="1"/>
    <xf numFmtId="44" fontId="1" fillId="0" borderId="38" xfId="0" applyNumberFormat="1" applyFont="1" applyBorder="1"/>
    <xf numFmtId="49" fontId="94" fillId="5" borderId="43" xfId="0" applyNumberFormat="1" applyFont="1" applyFill="1" applyBorder="1" applyAlignment="1" applyProtection="1">
      <alignment horizontal="right"/>
      <protection locked="0"/>
    </xf>
    <xf numFmtId="2" fontId="1" fillId="0" borderId="37" xfId="0" applyNumberFormat="1" applyFont="1" applyBorder="1"/>
    <xf numFmtId="6" fontId="91" fillId="0" borderId="0" xfId="0" applyNumberFormat="1" applyFont="1"/>
    <xf numFmtId="0" fontId="91" fillId="0" borderId="0" xfId="0" applyFont="1"/>
    <xf numFmtId="49" fontId="99" fillId="0" borderId="0" xfId="0" applyNumberFormat="1" applyFont="1" applyFill="1" applyBorder="1" applyAlignment="1">
      <alignment horizontal="left"/>
    </xf>
    <xf numFmtId="0" fontId="100" fillId="0" borderId="0" xfId="0" applyFont="1"/>
    <xf numFmtId="0" fontId="101" fillId="5" borderId="39" xfId="0" applyFont="1" applyFill="1" applyBorder="1" applyAlignment="1" applyProtection="1">
      <alignment horizontal="right"/>
      <protection locked="0"/>
    </xf>
    <xf numFmtId="172" fontId="101" fillId="0" borderId="40" xfId="0" applyNumberFormat="1" applyFont="1" applyBorder="1"/>
    <xf numFmtId="2" fontId="101" fillId="0" borderId="40" xfId="0" applyNumberFormat="1" applyFont="1" applyBorder="1"/>
    <xf numFmtId="174" fontId="101" fillId="0" borderId="40" xfId="0" applyNumberFormat="1" applyFont="1" applyBorder="1"/>
    <xf numFmtId="0" fontId="101" fillId="0" borderId="40" xfId="0" applyFont="1" applyBorder="1"/>
    <xf numFmtId="44" fontId="101" fillId="0" borderId="41" xfId="0" applyNumberFormat="1" applyFont="1" applyBorder="1"/>
    <xf numFmtId="6" fontId="2" fillId="0" borderId="0" xfId="0" applyNumberFormat="1" applyFont="1"/>
    <xf numFmtId="0" fontId="2" fillId="0" borderId="0" xfId="0" applyFont="1"/>
    <xf numFmtId="0" fontId="31" fillId="2" borderId="0" xfId="0" quotePrefix="1" applyFont="1" applyFill="1" applyBorder="1"/>
    <xf numFmtId="0" fontId="102" fillId="3" borderId="13" xfId="0" applyFont="1" applyFill="1" applyBorder="1" applyProtection="1"/>
    <xf numFmtId="0" fontId="103" fillId="2" borderId="0" xfId="0" applyFont="1" applyFill="1" applyBorder="1"/>
    <xf numFmtId="1" fontId="6" fillId="0" borderId="0" xfId="0" applyNumberFormat="1" applyFont="1" applyFill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0" fontId="29" fillId="2" borderId="1" xfId="0" applyFont="1" applyFill="1" applyBorder="1"/>
    <xf numFmtId="0" fontId="29" fillId="2" borderId="2" xfId="0" applyFont="1" applyFill="1" applyBorder="1"/>
    <xf numFmtId="0" fontId="29" fillId="2" borderId="3" xfId="0" applyFont="1" applyFill="1" applyBorder="1"/>
    <xf numFmtId="0" fontId="29" fillId="2" borderId="4" xfId="0" applyFont="1" applyFill="1" applyBorder="1"/>
    <xf numFmtId="0" fontId="29" fillId="2" borderId="5" xfId="0" applyFont="1" applyFill="1" applyBorder="1"/>
    <xf numFmtId="0" fontId="31" fillId="2" borderId="4" xfId="0" applyFont="1" applyFill="1" applyBorder="1"/>
    <xf numFmtId="0" fontId="31" fillId="2" borderId="5" xfId="0" applyFont="1" applyFill="1" applyBorder="1"/>
    <xf numFmtId="0" fontId="31" fillId="2" borderId="6" xfId="0" applyFont="1" applyFill="1" applyBorder="1"/>
    <xf numFmtId="0" fontId="31" fillId="2" borderId="7" xfId="0" applyFont="1" applyFill="1" applyBorder="1"/>
    <xf numFmtId="0" fontId="31" fillId="2" borderId="8" xfId="0" applyFont="1" applyFill="1" applyBorder="1"/>
    <xf numFmtId="0" fontId="0" fillId="0" borderId="7" xfId="0" applyBorder="1"/>
    <xf numFmtId="44" fontId="106" fillId="0" borderId="0" xfId="0" applyNumberFormat="1" applyFont="1" applyFill="1" applyBorder="1" applyAlignment="1" applyProtection="1">
      <alignment horizontal="left"/>
    </xf>
    <xf numFmtId="44" fontId="107" fillId="0" borderId="0" xfId="0" applyNumberFormat="1" applyFont="1" applyProtection="1"/>
    <xf numFmtId="0" fontId="102" fillId="0" borderId="48" xfId="0" applyFont="1" applyFill="1" applyBorder="1" applyProtection="1">
      <protection locked="0"/>
    </xf>
    <xf numFmtId="164" fontId="108" fillId="5" borderId="13" xfId="0" applyNumberFormat="1" applyFont="1" applyFill="1" applyBorder="1" applyAlignment="1" applyProtection="1">
      <alignment horizontal="center"/>
    </xf>
    <xf numFmtId="0" fontId="109" fillId="3" borderId="13" xfId="0" applyFont="1" applyFill="1" applyBorder="1" applyProtection="1"/>
    <xf numFmtId="169" fontId="40" fillId="5" borderId="13" xfId="0" applyNumberFormat="1" applyFont="1" applyFill="1" applyBorder="1" applyAlignment="1" applyProtection="1">
      <alignment horizontal="center"/>
    </xf>
    <xf numFmtId="44" fontId="110" fillId="0" borderId="13" xfId="0" applyNumberFormat="1" applyFont="1" applyFill="1" applyBorder="1" applyProtection="1">
      <protection locked="0"/>
    </xf>
    <xf numFmtId="10" fontId="7" fillId="5" borderId="0" xfId="0" applyNumberFormat="1" applyFont="1" applyFill="1" applyBorder="1" applyAlignment="1" applyProtection="1">
      <alignment horizontal="center"/>
    </xf>
    <xf numFmtId="166" fontId="5" fillId="8" borderId="0" xfId="0" applyNumberFormat="1" applyFon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alignment horizontal="left"/>
      <protection locked="0"/>
    </xf>
    <xf numFmtId="167" fontId="5" fillId="0" borderId="0" xfId="0" applyNumberFormat="1" applyFont="1" applyFill="1" applyBorder="1" applyAlignment="1" applyProtection="1">
      <alignment horizontal="left"/>
      <protection locked="0"/>
    </xf>
    <xf numFmtId="166" fontId="5" fillId="0" borderId="0" xfId="0" applyNumberFormat="1" applyFont="1" applyFill="1" applyBorder="1" applyAlignment="1" applyProtection="1">
      <alignment horizontal="left"/>
      <protection locked="0"/>
    </xf>
    <xf numFmtId="0" fontId="44" fillId="3" borderId="13" xfId="0" applyFont="1" applyFill="1" applyBorder="1" applyProtection="1"/>
    <xf numFmtId="2" fontId="39" fillId="2" borderId="13" xfId="0" applyNumberFormat="1" applyFont="1" applyFill="1" applyBorder="1" applyAlignment="1" applyProtection="1">
      <alignment horizontal="center"/>
      <protection locked="0"/>
    </xf>
    <xf numFmtId="165" fontId="39" fillId="2" borderId="13" xfId="0" applyNumberFormat="1" applyFont="1" applyFill="1" applyBorder="1" applyAlignment="1" applyProtection="1">
      <alignment horizontal="center"/>
      <protection locked="0"/>
    </xf>
    <xf numFmtId="44" fontId="39" fillId="5" borderId="13" xfId="0" applyNumberFormat="1" applyFont="1" applyFill="1" applyBorder="1" applyAlignment="1" applyProtection="1">
      <alignment horizontal="center"/>
    </xf>
    <xf numFmtId="172" fontId="80" fillId="0" borderId="44" xfId="4" applyNumberFormat="1" applyFont="1" applyBorder="1" applyAlignment="1">
      <alignment horizontal="right"/>
    </xf>
    <xf numFmtId="173" fontId="80" fillId="0" borderId="44" xfId="4" applyNumberFormat="1" applyFont="1" applyBorder="1" applyAlignment="1">
      <alignment horizontal="right"/>
    </xf>
    <xf numFmtId="0" fontId="83" fillId="2" borderId="7" xfId="0" applyFont="1" applyFill="1" applyBorder="1" applyAlignment="1">
      <alignment horizontal="right" vertical="top"/>
    </xf>
    <xf numFmtId="49" fontId="111" fillId="0" borderId="0" xfId="0" applyNumberFormat="1" applyFont="1" applyAlignment="1">
      <alignment horizontal="right"/>
    </xf>
    <xf numFmtId="172" fontId="111" fillId="0" borderId="0" xfId="0" applyNumberFormat="1" applyFont="1" applyAlignment="1">
      <alignment horizontal="right"/>
    </xf>
    <xf numFmtId="173" fontId="111" fillId="0" borderId="0" xfId="0" applyNumberFormat="1" applyFont="1" applyAlignment="1">
      <alignment horizontal="right"/>
    </xf>
    <xf numFmtId="0" fontId="83" fillId="0" borderId="32" xfId="0" applyFont="1" applyBorder="1" applyAlignment="1">
      <alignment horizontal="left"/>
    </xf>
    <xf numFmtId="0" fontId="83" fillId="0" borderId="0" xfId="0" applyFont="1" applyAlignment="1">
      <alignment horizontal="left"/>
    </xf>
    <xf numFmtId="0" fontId="112" fillId="0" borderId="32" xfId="0" applyFont="1" applyBorder="1" applyAlignment="1">
      <alignment horizontal="left"/>
    </xf>
    <xf numFmtId="0" fontId="112" fillId="0" borderId="0" xfId="0" applyFont="1" applyAlignment="1">
      <alignment horizontal="left"/>
    </xf>
  </cellXfs>
  <cellStyles count="5">
    <cellStyle name="Euro" xfId="3"/>
    <cellStyle name="Hyperlink" xfId="1" builtinId="8"/>
    <cellStyle name="Standaard" xfId="0" builtinId="0"/>
    <cellStyle name="Standaard 2" xfId="4"/>
    <cellStyle name="Valuta" xfId="2" builtinId="4"/>
  </cellStyles>
  <dxfs count="0"/>
  <tableStyles count="0" defaultTableStyle="TableStyleMedium9" defaultPivotStyle="PivotStyleLight16"/>
  <colors>
    <mruColors>
      <color rgb="FFFFFF99"/>
      <color rgb="FF99CCFF"/>
      <color rgb="FFCCCCFF"/>
      <color rgb="FFFFCC99"/>
      <color rgb="FFFF99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oraad.nl/index.php?p=363178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>
    <tabColor rgb="FF00B050"/>
  </sheetPr>
  <dimension ref="B2:K146"/>
  <sheetViews>
    <sheetView tabSelected="1" zoomScale="85" zoomScaleNormal="85" zoomScaleSheetLayoutView="75" workbookViewId="0">
      <selection activeCell="B2" sqref="B2"/>
    </sheetView>
  </sheetViews>
  <sheetFormatPr defaultColWidth="16.42578125" defaultRowHeight="15.75" x14ac:dyDescent="0.25"/>
  <cols>
    <col min="1" max="1" width="3.85546875" style="102" customWidth="1"/>
    <col min="2" max="2" width="2.85546875" style="102" customWidth="1"/>
    <col min="3" max="3" width="17.28515625" style="102" customWidth="1"/>
    <col min="4" max="8" width="16.42578125" style="102"/>
    <col min="9" max="9" width="21.140625" style="102" customWidth="1"/>
    <col min="10" max="16384" width="16.42578125" style="102"/>
  </cols>
  <sheetData>
    <row r="2" spans="2:9" x14ac:dyDescent="0.25">
      <c r="B2" s="605"/>
      <c r="C2" s="606"/>
      <c r="D2" s="606"/>
      <c r="E2" s="606"/>
      <c r="F2" s="606"/>
      <c r="G2" s="606"/>
      <c r="H2" s="606"/>
      <c r="I2" s="607"/>
    </row>
    <row r="3" spans="2:9" x14ac:dyDescent="0.25">
      <c r="B3" s="608"/>
      <c r="C3" s="101"/>
      <c r="D3" s="101"/>
      <c r="E3" s="101"/>
      <c r="F3" s="101"/>
      <c r="G3" s="101"/>
      <c r="H3" s="101"/>
      <c r="I3" s="609"/>
    </row>
    <row r="4" spans="2:9" ht="18.75" x14ac:dyDescent="0.3">
      <c r="B4" s="608"/>
      <c r="C4" s="213" t="str">
        <f>"Faciliteitenregeling samenvoeging respectievelijk opheffing basisscholen per 1 augustus 2020"</f>
        <v>Faciliteitenregeling samenvoeging respectievelijk opheffing basisscholen per 1 augustus 2020</v>
      </c>
      <c r="D4" s="101"/>
      <c r="E4" s="101"/>
      <c r="F4" s="101"/>
      <c r="G4" s="101"/>
      <c r="H4" s="101"/>
      <c r="I4" s="609"/>
    </row>
    <row r="5" spans="2:9" x14ac:dyDescent="0.25">
      <c r="B5" s="608"/>
      <c r="C5" s="101" t="s">
        <v>6754</v>
      </c>
      <c r="D5" s="101"/>
      <c r="E5" s="101"/>
      <c r="F5" s="101"/>
      <c r="G5" s="101"/>
      <c r="H5" s="101"/>
      <c r="I5" s="609"/>
    </row>
    <row r="6" spans="2:9" s="105" customFormat="1" ht="15" x14ac:dyDescent="0.25">
      <c r="B6" s="610"/>
      <c r="C6" s="103"/>
      <c r="D6" s="104"/>
      <c r="E6" s="104"/>
      <c r="F6" s="104"/>
      <c r="G6" s="104"/>
      <c r="H6" s="104"/>
      <c r="I6" s="611"/>
    </row>
    <row r="7" spans="2:9" s="105" customFormat="1" ht="15" x14ac:dyDescent="0.25">
      <c r="B7" s="610"/>
      <c r="C7" s="103" t="s">
        <v>6647</v>
      </c>
      <c r="D7" s="104"/>
      <c r="E7" s="104"/>
      <c r="F7" s="104"/>
      <c r="G7" s="104"/>
      <c r="H7" s="104"/>
      <c r="I7" s="611"/>
    </row>
    <row r="8" spans="2:9" s="105" customFormat="1" ht="15" x14ac:dyDescent="0.25">
      <c r="B8" s="610"/>
      <c r="C8" s="104" t="s">
        <v>6664</v>
      </c>
      <c r="D8" s="104"/>
      <c r="E8" s="104"/>
      <c r="F8" s="104"/>
      <c r="G8" s="104"/>
      <c r="H8" s="104"/>
      <c r="I8" s="611"/>
    </row>
    <row r="9" spans="2:9" s="105" customFormat="1" ht="15" x14ac:dyDescent="0.25">
      <c r="B9" s="610"/>
      <c r="C9" s="104" t="s">
        <v>6665</v>
      </c>
      <c r="D9" s="104"/>
      <c r="E9" s="104"/>
      <c r="F9" s="104"/>
      <c r="G9" s="104"/>
      <c r="H9" s="104"/>
      <c r="I9" s="611"/>
    </row>
    <row r="10" spans="2:9" s="105" customFormat="1" ht="15" x14ac:dyDescent="0.25">
      <c r="B10" s="610"/>
      <c r="C10" s="104" t="s">
        <v>6648</v>
      </c>
      <c r="D10" s="104"/>
      <c r="E10" s="104"/>
      <c r="F10" s="104"/>
      <c r="G10" s="104"/>
      <c r="H10" s="104"/>
      <c r="I10" s="611"/>
    </row>
    <row r="11" spans="2:9" s="105" customFormat="1" ht="15" x14ac:dyDescent="0.25">
      <c r="B11" s="610"/>
      <c r="C11" s="104" t="s">
        <v>6649</v>
      </c>
      <c r="D11" s="104"/>
      <c r="E11" s="104"/>
      <c r="F11" s="104"/>
      <c r="G11" s="104"/>
      <c r="H11" s="104"/>
      <c r="I11" s="611"/>
    </row>
    <row r="12" spans="2:9" s="105" customFormat="1" ht="15" x14ac:dyDescent="0.25">
      <c r="B12" s="610"/>
      <c r="C12" s="104" t="s">
        <v>6755</v>
      </c>
      <c r="D12" s="104"/>
      <c r="E12" s="104"/>
      <c r="F12" s="104"/>
      <c r="G12" s="104"/>
      <c r="H12" s="104"/>
      <c r="I12" s="611"/>
    </row>
    <row r="13" spans="2:9" s="105" customFormat="1" ht="15" x14ac:dyDescent="0.25">
      <c r="B13" s="610"/>
      <c r="C13" s="104"/>
      <c r="D13" s="104"/>
      <c r="E13" s="104"/>
      <c r="F13" s="104"/>
      <c r="G13" s="104"/>
      <c r="H13" s="104"/>
      <c r="I13" s="611"/>
    </row>
    <row r="14" spans="2:9" s="105" customFormat="1" ht="15" x14ac:dyDescent="0.25">
      <c r="B14" s="610"/>
      <c r="C14" s="103" t="s">
        <v>31</v>
      </c>
      <c r="D14" s="104"/>
      <c r="E14" s="104"/>
      <c r="F14" s="104"/>
      <c r="G14" s="104"/>
      <c r="H14" s="104"/>
      <c r="I14" s="611"/>
    </row>
    <row r="15" spans="2:9" s="105" customFormat="1" ht="15" x14ac:dyDescent="0.25">
      <c r="B15" s="610"/>
      <c r="C15" s="602" t="s">
        <v>6727</v>
      </c>
      <c r="D15" s="104"/>
      <c r="E15" s="104"/>
      <c r="F15" s="104"/>
      <c r="G15" s="104"/>
      <c r="H15" s="104"/>
      <c r="I15" s="611"/>
    </row>
    <row r="16" spans="2:9" s="105" customFormat="1" ht="15" x14ac:dyDescent="0.25">
      <c r="B16" s="610"/>
      <c r="C16" s="602" t="s">
        <v>6666</v>
      </c>
      <c r="D16" s="104"/>
      <c r="E16" s="104"/>
      <c r="F16" s="104"/>
      <c r="G16" s="104"/>
      <c r="H16" s="104"/>
      <c r="I16" s="611"/>
    </row>
    <row r="17" spans="2:9" s="105" customFormat="1" ht="15" x14ac:dyDescent="0.25">
      <c r="B17" s="610"/>
      <c r="C17" s="602" t="s">
        <v>6667</v>
      </c>
      <c r="D17" s="104"/>
      <c r="E17" s="104"/>
      <c r="F17" s="104"/>
      <c r="G17" s="104"/>
      <c r="H17" s="104"/>
      <c r="I17" s="611"/>
    </row>
    <row r="18" spans="2:9" s="105" customFormat="1" ht="15" x14ac:dyDescent="0.25">
      <c r="B18" s="610"/>
      <c r="C18" s="602" t="s">
        <v>6668</v>
      </c>
      <c r="D18" s="104"/>
      <c r="E18" s="104"/>
      <c r="F18" s="104"/>
      <c r="G18" s="104"/>
      <c r="H18" s="104"/>
      <c r="I18" s="611"/>
    </row>
    <row r="19" spans="2:9" s="105" customFormat="1" ht="15" x14ac:dyDescent="0.25">
      <c r="B19" s="610"/>
      <c r="C19" s="104"/>
      <c r="D19" s="104"/>
      <c r="E19" s="104"/>
      <c r="F19" s="104"/>
      <c r="G19" s="104"/>
      <c r="H19" s="104"/>
      <c r="I19" s="611"/>
    </row>
    <row r="20" spans="2:9" s="105" customFormat="1" ht="15" x14ac:dyDescent="0.25">
      <c r="B20" s="610"/>
      <c r="C20" s="104" t="s">
        <v>144</v>
      </c>
      <c r="D20" s="104"/>
      <c r="E20" s="104"/>
      <c r="F20" s="104"/>
      <c r="G20" s="104"/>
      <c r="H20" s="104"/>
      <c r="I20" s="611"/>
    </row>
    <row r="21" spans="2:9" s="105" customFormat="1" ht="15" x14ac:dyDescent="0.25">
      <c r="B21" s="610"/>
      <c r="C21" s="104" t="s">
        <v>189</v>
      </c>
      <c r="D21" s="104"/>
      <c r="E21" s="104"/>
      <c r="F21" s="104"/>
      <c r="G21" s="104"/>
      <c r="H21" s="104"/>
      <c r="I21" s="611"/>
    </row>
    <row r="22" spans="2:9" s="105" customFormat="1" ht="15" x14ac:dyDescent="0.25">
      <c r="B22" s="610"/>
      <c r="C22" s="104" t="s">
        <v>30</v>
      </c>
      <c r="D22" s="104"/>
      <c r="E22" s="104"/>
      <c r="F22" s="104"/>
      <c r="G22" s="104"/>
      <c r="H22" s="104"/>
      <c r="I22" s="611"/>
    </row>
    <row r="23" spans="2:9" s="105" customFormat="1" ht="15" x14ac:dyDescent="0.25">
      <c r="B23" s="610"/>
      <c r="C23" s="103"/>
      <c r="D23" s="104"/>
      <c r="E23" s="104"/>
      <c r="F23" s="104"/>
      <c r="G23" s="104"/>
      <c r="H23" s="104"/>
      <c r="I23" s="611"/>
    </row>
    <row r="24" spans="2:9" s="105" customFormat="1" ht="15" x14ac:dyDescent="0.25">
      <c r="B24" s="610"/>
      <c r="C24" s="104" t="s">
        <v>6645</v>
      </c>
      <c r="D24" s="104"/>
      <c r="E24" s="104"/>
      <c r="F24" s="104"/>
      <c r="G24" s="104"/>
      <c r="H24" s="104"/>
      <c r="I24" s="611"/>
    </row>
    <row r="25" spans="2:9" s="105" customFormat="1" ht="15" x14ac:dyDescent="0.25">
      <c r="B25" s="610"/>
      <c r="C25" s="104" t="s">
        <v>216</v>
      </c>
      <c r="D25" s="104"/>
      <c r="E25" s="104"/>
      <c r="F25" s="104"/>
      <c r="G25" s="104"/>
      <c r="H25" s="104"/>
      <c r="I25" s="611"/>
    </row>
    <row r="26" spans="2:9" s="105" customFormat="1" ht="15" x14ac:dyDescent="0.25">
      <c r="B26" s="610"/>
      <c r="C26" s="104" t="s">
        <v>6685</v>
      </c>
      <c r="D26" s="104"/>
      <c r="E26" s="104"/>
      <c r="F26" s="104"/>
      <c r="G26" s="104"/>
      <c r="H26" s="104"/>
      <c r="I26" s="611"/>
    </row>
    <row r="27" spans="2:9" s="105" customFormat="1" ht="15" x14ac:dyDescent="0.25">
      <c r="B27" s="610"/>
      <c r="C27" s="104" t="s">
        <v>243</v>
      </c>
      <c r="D27" s="104"/>
      <c r="E27" s="104"/>
      <c r="F27" s="104"/>
      <c r="G27" s="104"/>
      <c r="H27" s="104"/>
      <c r="I27" s="611"/>
    </row>
    <row r="28" spans="2:9" s="105" customFormat="1" ht="15" x14ac:dyDescent="0.25">
      <c r="B28" s="610"/>
      <c r="C28" s="104" t="s">
        <v>6686</v>
      </c>
      <c r="D28" s="104"/>
      <c r="E28" s="104"/>
      <c r="F28" s="104"/>
      <c r="G28" s="104"/>
      <c r="H28" s="104"/>
      <c r="I28" s="611"/>
    </row>
    <row r="29" spans="2:9" s="105" customFormat="1" ht="15" x14ac:dyDescent="0.25">
      <c r="B29" s="610"/>
      <c r="C29" s="104" t="s">
        <v>244</v>
      </c>
      <c r="D29" s="104"/>
      <c r="E29" s="104"/>
      <c r="F29" s="104"/>
      <c r="G29" s="104"/>
      <c r="H29" s="104"/>
      <c r="I29" s="611"/>
    </row>
    <row r="30" spans="2:9" s="105" customFormat="1" ht="15" x14ac:dyDescent="0.25">
      <c r="B30" s="610"/>
      <c r="C30" s="104" t="s">
        <v>6646</v>
      </c>
      <c r="D30" s="104"/>
      <c r="E30" s="104"/>
      <c r="F30" s="104"/>
      <c r="G30" s="104"/>
      <c r="H30" s="104"/>
      <c r="I30" s="611"/>
    </row>
    <row r="31" spans="2:9" s="105" customFormat="1" ht="15" x14ac:dyDescent="0.25">
      <c r="B31" s="610"/>
      <c r="C31" s="104" t="s">
        <v>6657</v>
      </c>
      <c r="D31" s="104"/>
      <c r="E31" s="104"/>
      <c r="F31" s="104"/>
      <c r="G31" s="104"/>
      <c r="H31" s="104"/>
      <c r="I31" s="611"/>
    </row>
    <row r="32" spans="2:9" s="105" customFormat="1" ht="15" x14ac:dyDescent="0.25">
      <c r="B32" s="610"/>
      <c r="C32" s="104"/>
      <c r="D32" s="104"/>
      <c r="E32" s="104"/>
      <c r="F32" s="104"/>
      <c r="G32" s="104"/>
      <c r="H32" s="104"/>
      <c r="I32" s="611"/>
    </row>
    <row r="33" spans="2:11" s="105" customFormat="1" ht="15" x14ac:dyDescent="0.25">
      <c r="B33" s="610"/>
      <c r="C33" s="104" t="s">
        <v>219</v>
      </c>
      <c r="D33" s="104"/>
      <c r="E33" s="104"/>
      <c r="F33" s="104"/>
      <c r="G33" s="104"/>
      <c r="H33" s="104"/>
      <c r="I33" s="611"/>
    </row>
    <row r="34" spans="2:11" s="105" customFormat="1" ht="15" x14ac:dyDescent="0.25">
      <c r="B34" s="610"/>
      <c r="C34" s="104" t="s">
        <v>138</v>
      </c>
      <c r="D34" s="104"/>
      <c r="E34" s="104"/>
      <c r="F34" s="104"/>
      <c r="G34" s="104"/>
      <c r="H34" s="104"/>
      <c r="I34" s="611"/>
      <c r="K34" s="107"/>
    </row>
    <row r="35" spans="2:11" s="105" customFormat="1" ht="15" x14ac:dyDescent="0.25">
      <c r="B35" s="610"/>
      <c r="C35" s="104" t="s">
        <v>18</v>
      </c>
      <c r="D35" s="104"/>
      <c r="E35" s="104"/>
      <c r="F35" s="104"/>
      <c r="G35" s="104"/>
      <c r="H35" s="104"/>
      <c r="I35" s="611"/>
    </row>
    <row r="36" spans="2:11" s="105" customFormat="1" ht="15" x14ac:dyDescent="0.25">
      <c r="B36" s="610"/>
      <c r="C36" s="104" t="s">
        <v>139</v>
      </c>
      <c r="D36" s="104"/>
      <c r="E36" s="104"/>
      <c r="F36" s="104"/>
      <c r="G36" s="104"/>
      <c r="H36" s="104"/>
      <c r="I36" s="611"/>
    </row>
    <row r="37" spans="2:11" s="105" customFormat="1" ht="15" x14ac:dyDescent="0.25">
      <c r="B37" s="610"/>
      <c r="C37" s="104" t="s">
        <v>140</v>
      </c>
      <c r="D37" s="104"/>
      <c r="E37" s="104"/>
      <c r="F37" s="104"/>
      <c r="G37" s="104"/>
      <c r="H37" s="104"/>
      <c r="I37" s="611"/>
    </row>
    <row r="38" spans="2:11" s="105" customFormat="1" ht="15" x14ac:dyDescent="0.25">
      <c r="B38" s="610"/>
      <c r="C38" s="104" t="s">
        <v>6669</v>
      </c>
      <c r="D38" s="104"/>
      <c r="E38" s="104"/>
      <c r="F38" s="104"/>
      <c r="G38" s="104"/>
      <c r="H38" s="104"/>
      <c r="I38" s="611"/>
    </row>
    <row r="39" spans="2:11" s="105" customFormat="1" ht="15" x14ac:dyDescent="0.25">
      <c r="B39" s="610"/>
      <c r="C39" s="104" t="s">
        <v>6670</v>
      </c>
      <c r="D39" s="104"/>
      <c r="E39" s="104"/>
      <c r="F39" s="104"/>
      <c r="G39" s="104"/>
      <c r="H39" s="104"/>
      <c r="I39" s="611"/>
    </row>
    <row r="40" spans="2:11" s="105" customFormat="1" ht="15" x14ac:dyDescent="0.25">
      <c r="B40" s="610"/>
      <c r="C40" s="104" t="s">
        <v>6671</v>
      </c>
      <c r="D40" s="104"/>
      <c r="E40" s="104"/>
      <c r="F40" s="104"/>
      <c r="G40" s="104"/>
      <c r="H40" s="104"/>
      <c r="I40" s="611"/>
    </row>
    <row r="41" spans="2:11" s="105" customFormat="1" ht="15" x14ac:dyDescent="0.25">
      <c r="B41" s="610"/>
      <c r="C41" s="104" t="s">
        <v>168</v>
      </c>
      <c r="D41" s="104"/>
      <c r="E41" s="104"/>
      <c r="F41" s="104"/>
      <c r="G41" s="104"/>
      <c r="H41" s="104"/>
      <c r="I41" s="611"/>
    </row>
    <row r="42" spans="2:11" s="105" customFormat="1" ht="15" x14ac:dyDescent="0.25">
      <c r="B42" s="610"/>
      <c r="C42" s="104"/>
      <c r="D42" s="104"/>
      <c r="E42" s="104"/>
      <c r="F42" s="104"/>
      <c r="G42" s="104"/>
      <c r="H42" s="104"/>
      <c r="I42" s="611"/>
    </row>
    <row r="43" spans="2:11" s="105" customFormat="1" ht="15" x14ac:dyDescent="0.25">
      <c r="B43" s="610"/>
      <c r="C43" s="104" t="s">
        <v>6672</v>
      </c>
      <c r="D43" s="104"/>
      <c r="E43" s="104"/>
      <c r="F43" s="104"/>
      <c r="G43" s="104"/>
      <c r="H43" s="104"/>
      <c r="I43" s="611"/>
    </row>
    <row r="44" spans="2:11" s="105" customFormat="1" ht="15" x14ac:dyDescent="0.25">
      <c r="B44" s="610"/>
      <c r="C44" s="104" t="s">
        <v>192</v>
      </c>
      <c r="D44" s="104"/>
      <c r="E44" s="104"/>
      <c r="F44" s="104"/>
      <c r="G44" s="104"/>
      <c r="H44" s="104"/>
      <c r="I44" s="611"/>
    </row>
    <row r="45" spans="2:11" s="105" customFormat="1" ht="15" x14ac:dyDescent="0.25">
      <c r="B45" s="610"/>
      <c r="C45" s="104" t="s">
        <v>193</v>
      </c>
      <c r="D45" s="104"/>
      <c r="E45" s="104"/>
      <c r="F45" s="104"/>
      <c r="G45" s="104"/>
      <c r="H45" s="104"/>
      <c r="I45" s="611"/>
    </row>
    <row r="46" spans="2:11" s="105" customFormat="1" ht="15" x14ac:dyDescent="0.25">
      <c r="B46" s="610"/>
      <c r="C46" s="104" t="s">
        <v>194</v>
      </c>
      <c r="D46" s="104"/>
      <c r="E46" s="104"/>
      <c r="F46" s="104"/>
      <c r="G46" s="104"/>
      <c r="H46" s="104"/>
      <c r="I46" s="611"/>
    </row>
    <row r="47" spans="2:11" s="105" customFormat="1" ht="15" x14ac:dyDescent="0.25">
      <c r="B47" s="610"/>
      <c r="C47" s="104" t="s">
        <v>6756</v>
      </c>
      <c r="D47" s="104"/>
      <c r="E47" s="104"/>
      <c r="F47" s="104"/>
      <c r="G47" s="104"/>
      <c r="H47" s="104"/>
      <c r="I47" s="611"/>
    </row>
    <row r="48" spans="2:11" s="105" customFormat="1" ht="15" x14ac:dyDescent="0.25">
      <c r="B48" s="610"/>
      <c r="C48" s="104" t="s">
        <v>254</v>
      </c>
      <c r="D48" s="104"/>
      <c r="E48" s="104"/>
      <c r="F48" s="104"/>
      <c r="G48" s="104"/>
      <c r="H48" s="104"/>
      <c r="I48" s="611"/>
    </row>
    <row r="49" spans="2:9" s="105" customFormat="1" ht="15" x14ac:dyDescent="0.25">
      <c r="B49" s="610"/>
      <c r="C49" s="104" t="s">
        <v>164</v>
      </c>
      <c r="D49" s="104"/>
      <c r="E49" s="104"/>
      <c r="F49" s="104"/>
      <c r="G49" s="104"/>
      <c r="H49" s="104"/>
      <c r="I49" s="611"/>
    </row>
    <row r="50" spans="2:9" s="105" customFormat="1" ht="15" x14ac:dyDescent="0.25">
      <c r="B50" s="610"/>
      <c r="C50" s="104" t="s">
        <v>195</v>
      </c>
      <c r="D50" s="104"/>
      <c r="E50" s="104"/>
      <c r="F50" s="104"/>
      <c r="G50" s="104"/>
      <c r="H50" s="104"/>
      <c r="I50" s="611"/>
    </row>
    <row r="51" spans="2:9" s="105" customFormat="1" ht="15" x14ac:dyDescent="0.25">
      <c r="B51" s="610"/>
      <c r="C51" s="104" t="s">
        <v>196</v>
      </c>
      <c r="D51" s="104"/>
      <c r="E51" s="104"/>
      <c r="F51" s="104"/>
      <c r="G51" s="104"/>
      <c r="H51" s="104"/>
      <c r="I51" s="611"/>
    </row>
    <row r="52" spans="2:9" s="105" customFormat="1" ht="15" x14ac:dyDescent="0.25">
      <c r="B52" s="610"/>
      <c r="C52" s="104" t="s">
        <v>245</v>
      </c>
      <c r="D52" s="104"/>
      <c r="E52" s="104"/>
      <c r="F52" s="104"/>
      <c r="G52" s="104"/>
      <c r="H52" s="104"/>
      <c r="I52" s="611"/>
    </row>
    <row r="53" spans="2:9" s="105" customFormat="1" ht="15" x14ac:dyDescent="0.25">
      <c r="B53" s="610"/>
      <c r="C53" s="104" t="s">
        <v>197</v>
      </c>
      <c r="D53" s="104"/>
      <c r="E53" s="104"/>
      <c r="F53" s="104"/>
      <c r="G53" s="104"/>
      <c r="H53" s="104"/>
      <c r="I53" s="611"/>
    </row>
    <row r="54" spans="2:9" s="105" customFormat="1" ht="15" x14ac:dyDescent="0.25">
      <c r="B54" s="610"/>
      <c r="C54" s="104" t="s">
        <v>198</v>
      </c>
      <c r="D54" s="104"/>
      <c r="E54" s="104"/>
      <c r="F54" s="104"/>
      <c r="G54" s="104"/>
      <c r="H54" s="104"/>
      <c r="I54" s="611"/>
    </row>
    <row r="55" spans="2:9" s="105" customFormat="1" ht="15" x14ac:dyDescent="0.25">
      <c r="B55" s="610"/>
      <c r="C55" s="104" t="s">
        <v>199</v>
      </c>
      <c r="D55" s="104"/>
      <c r="E55" s="104"/>
      <c r="F55" s="104"/>
      <c r="G55" s="104"/>
      <c r="H55" s="104"/>
      <c r="I55" s="611"/>
    </row>
    <row r="56" spans="2:9" s="105" customFormat="1" ht="15" x14ac:dyDescent="0.25">
      <c r="B56" s="610"/>
      <c r="C56" s="234" t="s">
        <v>200</v>
      </c>
      <c r="D56" s="104"/>
      <c r="E56" s="104"/>
      <c r="F56" s="104"/>
      <c r="G56" s="104"/>
      <c r="H56" s="104"/>
      <c r="I56" s="611"/>
    </row>
    <row r="57" spans="2:9" s="105" customFormat="1" ht="15" x14ac:dyDescent="0.25">
      <c r="B57" s="610"/>
      <c r="C57" s="234" t="s">
        <v>250</v>
      </c>
      <c r="D57" s="104"/>
      <c r="E57" s="104"/>
      <c r="F57" s="104"/>
      <c r="G57" s="104"/>
      <c r="H57" s="104"/>
      <c r="I57" s="611"/>
    </row>
    <row r="58" spans="2:9" s="105" customFormat="1" ht="15" x14ac:dyDescent="0.25">
      <c r="B58" s="610"/>
      <c r="C58" s="234"/>
      <c r="D58" s="104"/>
      <c r="E58" s="104"/>
      <c r="F58" s="104"/>
      <c r="G58" s="104"/>
      <c r="H58" s="104"/>
      <c r="I58" s="611"/>
    </row>
    <row r="59" spans="2:9" s="105" customFormat="1" ht="15" x14ac:dyDescent="0.25">
      <c r="B59" s="610"/>
      <c r="C59" s="234" t="s">
        <v>246</v>
      </c>
      <c r="D59" s="104"/>
      <c r="E59" s="104"/>
      <c r="F59" s="104"/>
      <c r="G59" s="104"/>
      <c r="H59" s="104"/>
      <c r="I59" s="611"/>
    </row>
    <row r="60" spans="2:9" s="105" customFormat="1" ht="15" x14ac:dyDescent="0.25">
      <c r="B60" s="610"/>
      <c r="C60" s="234" t="s">
        <v>247</v>
      </c>
      <c r="D60" s="104"/>
      <c r="E60" s="104"/>
      <c r="F60" s="104"/>
      <c r="G60" s="104"/>
      <c r="H60" s="104"/>
      <c r="I60" s="611"/>
    </row>
    <row r="61" spans="2:9" s="105" customFormat="1" ht="15" x14ac:dyDescent="0.25">
      <c r="B61" s="610"/>
      <c r="C61" s="234" t="s">
        <v>248</v>
      </c>
      <c r="D61" s="104"/>
      <c r="E61" s="104"/>
      <c r="F61" s="104"/>
      <c r="G61" s="104"/>
      <c r="H61" s="104"/>
      <c r="I61" s="611"/>
    </row>
    <row r="62" spans="2:9" s="105" customFormat="1" ht="15" x14ac:dyDescent="0.25">
      <c r="B62" s="610"/>
      <c r="C62" s="234"/>
      <c r="D62" s="104"/>
      <c r="E62" s="104"/>
      <c r="F62" s="104"/>
      <c r="G62" s="104"/>
      <c r="H62" s="104"/>
      <c r="I62" s="611"/>
    </row>
    <row r="63" spans="2:9" s="105" customFormat="1" ht="15" x14ac:dyDescent="0.25">
      <c r="B63" s="610"/>
      <c r="C63" s="104" t="s">
        <v>176</v>
      </c>
      <c r="D63" s="104"/>
      <c r="E63" s="104"/>
      <c r="F63" s="104"/>
      <c r="G63" s="104"/>
      <c r="H63" s="104"/>
      <c r="I63" s="611"/>
    </row>
    <row r="64" spans="2:9" s="105" customFormat="1" ht="15" x14ac:dyDescent="0.25">
      <c r="B64" s="610"/>
      <c r="C64" s="104" t="s">
        <v>173</v>
      </c>
      <c r="D64" s="104"/>
      <c r="E64" s="104"/>
      <c r="F64" s="104"/>
      <c r="G64" s="104"/>
      <c r="H64" s="104"/>
      <c r="I64" s="611"/>
    </row>
    <row r="65" spans="2:9" s="105" customFormat="1" ht="15" x14ac:dyDescent="0.25">
      <c r="B65" s="610"/>
      <c r="C65" s="104" t="s">
        <v>174</v>
      </c>
      <c r="D65" s="104"/>
      <c r="E65" s="104"/>
      <c r="F65" s="104"/>
      <c r="G65" s="104"/>
      <c r="H65" s="104"/>
      <c r="I65" s="611"/>
    </row>
    <row r="66" spans="2:9" s="105" customFormat="1" ht="15" x14ac:dyDescent="0.25">
      <c r="B66" s="610"/>
      <c r="C66" s="104" t="s">
        <v>175</v>
      </c>
      <c r="D66" s="104"/>
      <c r="E66" s="104"/>
      <c r="F66" s="104"/>
      <c r="G66" s="104"/>
      <c r="H66" s="104"/>
      <c r="I66" s="611"/>
    </row>
    <row r="67" spans="2:9" s="105" customFormat="1" ht="15" x14ac:dyDescent="0.25">
      <c r="B67" s="610"/>
      <c r="C67" s="104" t="s">
        <v>177</v>
      </c>
      <c r="D67" s="104"/>
      <c r="E67" s="104"/>
      <c r="F67" s="104"/>
      <c r="G67" s="104"/>
      <c r="H67" s="104"/>
      <c r="I67" s="611"/>
    </row>
    <row r="68" spans="2:9" s="105" customFormat="1" ht="15" x14ac:dyDescent="0.25">
      <c r="B68" s="610"/>
      <c r="C68" s="104" t="s">
        <v>6673</v>
      </c>
      <c r="D68" s="104"/>
      <c r="E68" s="104"/>
      <c r="F68" s="104"/>
      <c r="G68" s="104"/>
      <c r="H68" s="104"/>
      <c r="I68" s="611"/>
    </row>
    <row r="69" spans="2:9" s="105" customFormat="1" ht="15" x14ac:dyDescent="0.25">
      <c r="B69" s="610"/>
      <c r="C69" s="104" t="s">
        <v>184</v>
      </c>
      <c r="D69" s="104"/>
      <c r="E69" s="104"/>
      <c r="F69" s="104"/>
      <c r="G69" s="104"/>
      <c r="H69" s="104"/>
      <c r="I69" s="611"/>
    </row>
    <row r="70" spans="2:9" s="105" customFormat="1" ht="15" x14ac:dyDescent="0.25">
      <c r="B70" s="610"/>
      <c r="C70" s="104"/>
      <c r="D70" s="104"/>
      <c r="E70" s="104"/>
      <c r="F70" s="104"/>
      <c r="G70" s="104"/>
      <c r="H70" s="104"/>
      <c r="I70" s="611"/>
    </row>
    <row r="71" spans="2:9" s="105" customFormat="1" ht="15" x14ac:dyDescent="0.25">
      <c r="B71" s="610"/>
      <c r="C71" s="104" t="s">
        <v>6650</v>
      </c>
      <c r="D71" s="104"/>
      <c r="E71" s="104"/>
      <c r="F71" s="104"/>
      <c r="G71" s="104"/>
      <c r="H71" s="104"/>
      <c r="I71" s="611"/>
    </row>
    <row r="72" spans="2:9" s="105" customFormat="1" ht="15" x14ac:dyDescent="0.25">
      <c r="B72" s="610"/>
      <c r="C72" s="104" t="s">
        <v>201</v>
      </c>
      <c r="D72" s="104"/>
      <c r="E72" s="104"/>
      <c r="F72" s="104"/>
      <c r="G72" s="104"/>
      <c r="H72" s="104"/>
      <c r="I72" s="611"/>
    </row>
    <row r="73" spans="2:9" s="105" customFormat="1" ht="15" x14ac:dyDescent="0.25">
      <c r="B73" s="610"/>
      <c r="C73" s="104"/>
      <c r="D73" s="104"/>
      <c r="E73" s="104"/>
      <c r="F73" s="104"/>
      <c r="G73" s="104"/>
      <c r="H73" s="104"/>
      <c r="I73" s="611"/>
    </row>
    <row r="74" spans="2:9" s="105" customFormat="1" ht="15" x14ac:dyDescent="0.25">
      <c r="B74" s="610"/>
      <c r="C74" s="104" t="s">
        <v>6674</v>
      </c>
      <c r="D74" s="104"/>
      <c r="E74" s="104"/>
      <c r="F74" s="104"/>
      <c r="G74" s="104"/>
      <c r="H74" s="104"/>
      <c r="I74" s="611"/>
    </row>
    <row r="75" spans="2:9" s="105" customFormat="1" ht="15" x14ac:dyDescent="0.25">
      <c r="B75" s="610"/>
      <c r="C75" s="104" t="s">
        <v>6687</v>
      </c>
      <c r="D75" s="104"/>
      <c r="E75" s="104"/>
      <c r="F75" s="104"/>
      <c r="G75" s="104"/>
      <c r="H75" s="104"/>
      <c r="I75" s="611"/>
    </row>
    <row r="76" spans="2:9" s="105" customFormat="1" ht="15" x14ac:dyDescent="0.25">
      <c r="B76" s="610"/>
      <c r="C76" s="104"/>
      <c r="D76" s="104"/>
      <c r="E76" s="104"/>
      <c r="F76" s="104"/>
      <c r="G76" s="104"/>
      <c r="H76" s="104"/>
      <c r="I76" s="611"/>
    </row>
    <row r="77" spans="2:9" s="105" customFormat="1" ht="15" x14ac:dyDescent="0.25">
      <c r="B77" s="610"/>
      <c r="C77" s="103" t="s">
        <v>19</v>
      </c>
      <c r="D77" s="104"/>
      <c r="E77" s="104"/>
      <c r="F77" s="104"/>
      <c r="G77" s="104"/>
      <c r="H77" s="104"/>
      <c r="I77" s="611"/>
    </row>
    <row r="78" spans="2:9" s="105" customFormat="1" ht="15" x14ac:dyDescent="0.25">
      <c r="B78" s="610"/>
      <c r="C78" s="104" t="s">
        <v>136</v>
      </c>
      <c r="D78" s="104"/>
      <c r="E78" s="104"/>
      <c r="F78" s="104"/>
      <c r="G78" s="104"/>
      <c r="H78" s="104"/>
      <c r="I78" s="611"/>
    </row>
    <row r="79" spans="2:9" s="105" customFormat="1" ht="15" x14ac:dyDescent="0.25">
      <c r="B79" s="610"/>
      <c r="C79" s="104" t="s">
        <v>169</v>
      </c>
      <c r="D79" s="104"/>
      <c r="E79" s="104"/>
      <c r="F79" s="104"/>
      <c r="G79" s="104"/>
      <c r="H79" s="104"/>
      <c r="I79" s="611"/>
    </row>
    <row r="80" spans="2:9" s="105" customFormat="1" ht="15" x14ac:dyDescent="0.25">
      <c r="B80" s="610"/>
      <c r="C80" s="104" t="s">
        <v>170</v>
      </c>
      <c r="D80" s="104"/>
      <c r="E80" s="104"/>
      <c r="F80" s="104"/>
      <c r="G80" s="104"/>
      <c r="H80" s="104"/>
      <c r="I80" s="611"/>
    </row>
    <row r="81" spans="2:9" s="105" customFormat="1" ht="15" x14ac:dyDescent="0.25">
      <c r="B81" s="610"/>
      <c r="C81" s="104" t="s">
        <v>202</v>
      </c>
      <c r="D81" s="104"/>
      <c r="E81" s="104"/>
      <c r="F81" s="104"/>
      <c r="G81" s="104"/>
      <c r="H81" s="104"/>
      <c r="I81" s="611"/>
    </row>
    <row r="82" spans="2:9" s="105" customFormat="1" ht="15" x14ac:dyDescent="0.25">
      <c r="B82" s="610"/>
      <c r="C82" s="104" t="s">
        <v>203</v>
      </c>
      <c r="D82" s="104"/>
      <c r="E82" s="104"/>
      <c r="F82" s="104"/>
      <c r="G82" s="104"/>
      <c r="H82" s="104"/>
      <c r="I82" s="611"/>
    </row>
    <row r="83" spans="2:9" s="105" customFormat="1" ht="15" x14ac:dyDescent="0.25">
      <c r="B83" s="610"/>
      <c r="C83" s="104" t="s">
        <v>56</v>
      </c>
      <c r="D83" s="104"/>
      <c r="E83" s="104"/>
      <c r="F83" s="104"/>
      <c r="G83" s="104"/>
      <c r="H83" s="104"/>
      <c r="I83" s="611"/>
    </row>
    <row r="84" spans="2:9" s="105" customFormat="1" ht="15" x14ac:dyDescent="0.25">
      <c r="B84" s="610"/>
      <c r="C84" s="104" t="s">
        <v>141</v>
      </c>
      <c r="D84" s="104"/>
      <c r="E84" s="104"/>
      <c r="F84" s="104"/>
      <c r="G84" s="104"/>
      <c r="H84" s="104"/>
      <c r="I84" s="611"/>
    </row>
    <row r="85" spans="2:9" s="105" customFormat="1" ht="15" x14ac:dyDescent="0.25">
      <c r="B85" s="610"/>
      <c r="C85" s="104" t="s">
        <v>240</v>
      </c>
      <c r="D85" s="104"/>
      <c r="E85" s="104"/>
      <c r="F85" s="104"/>
      <c r="G85" s="104"/>
      <c r="H85" s="104"/>
      <c r="I85" s="611"/>
    </row>
    <row r="86" spans="2:9" s="105" customFormat="1" ht="15" x14ac:dyDescent="0.25">
      <c r="B86" s="610"/>
      <c r="C86" s="104" t="s">
        <v>241</v>
      </c>
      <c r="D86" s="104"/>
      <c r="E86" s="104"/>
      <c r="F86" s="104"/>
      <c r="G86" s="104"/>
      <c r="H86" s="104"/>
      <c r="I86" s="611"/>
    </row>
    <row r="87" spans="2:9" s="105" customFormat="1" ht="15" hidden="1" x14ac:dyDescent="0.25">
      <c r="B87" s="610"/>
      <c r="C87" s="220" t="s">
        <v>161</v>
      </c>
      <c r="D87" s="104"/>
      <c r="E87" s="104"/>
      <c r="F87" s="104"/>
      <c r="G87" s="104"/>
      <c r="H87" s="104"/>
      <c r="I87" s="611"/>
    </row>
    <row r="88" spans="2:9" s="105" customFormat="1" ht="15" hidden="1" x14ac:dyDescent="0.25">
      <c r="B88" s="610"/>
      <c r="C88" s="220" t="s">
        <v>165</v>
      </c>
      <c r="D88" s="104"/>
      <c r="E88" s="104"/>
      <c r="F88" s="104"/>
      <c r="G88" s="104"/>
      <c r="H88" s="104"/>
      <c r="I88" s="611"/>
    </row>
    <row r="89" spans="2:9" s="105" customFormat="1" ht="15" hidden="1" x14ac:dyDescent="0.25">
      <c r="B89" s="610"/>
      <c r="C89" s="220" t="s">
        <v>171</v>
      </c>
      <c r="D89" s="104"/>
      <c r="E89" s="104"/>
      <c r="F89" s="104"/>
      <c r="G89" s="104"/>
      <c r="H89" s="104"/>
      <c r="I89" s="611"/>
    </row>
    <row r="90" spans="2:9" s="105" customFormat="1" ht="15" x14ac:dyDescent="0.25">
      <c r="B90" s="610"/>
      <c r="C90" s="104" t="s">
        <v>242</v>
      </c>
      <c r="D90" s="104"/>
      <c r="E90" s="104"/>
      <c r="F90" s="104"/>
      <c r="G90" s="104"/>
      <c r="H90" s="104"/>
      <c r="I90" s="611"/>
    </row>
    <row r="91" spans="2:9" s="105" customFormat="1" ht="15" x14ac:dyDescent="0.25">
      <c r="B91" s="610"/>
      <c r="C91" s="104" t="s">
        <v>172</v>
      </c>
      <c r="D91" s="104"/>
      <c r="E91" s="104"/>
      <c r="F91" s="104"/>
      <c r="G91" s="104"/>
      <c r="H91" s="104"/>
      <c r="I91" s="611"/>
    </row>
    <row r="92" spans="2:9" s="105" customFormat="1" ht="15" x14ac:dyDescent="0.25">
      <c r="B92" s="610"/>
      <c r="C92" s="104" t="s">
        <v>6659</v>
      </c>
      <c r="D92" s="104"/>
      <c r="E92" s="104"/>
      <c r="F92" s="104"/>
      <c r="G92" s="104"/>
      <c r="H92" s="104"/>
      <c r="I92" s="611"/>
    </row>
    <row r="93" spans="2:9" s="105" customFormat="1" ht="15" x14ac:dyDescent="0.25">
      <c r="B93" s="610"/>
      <c r="C93" s="600" t="s">
        <v>6660</v>
      </c>
      <c r="D93" s="104"/>
      <c r="E93" s="104"/>
      <c r="F93" s="104"/>
      <c r="G93" s="104"/>
      <c r="H93" s="104"/>
      <c r="I93" s="611"/>
    </row>
    <row r="94" spans="2:9" s="105" customFormat="1" ht="15" x14ac:dyDescent="0.25">
      <c r="B94" s="610"/>
      <c r="C94" s="104" t="s">
        <v>6651</v>
      </c>
      <c r="D94" s="104"/>
      <c r="E94" s="104"/>
      <c r="F94" s="104"/>
      <c r="G94" s="104"/>
      <c r="H94" s="104"/>
      <c r="I94" s="611"/>
    </row>
    <row r="95" spans="2:9" s="105" customFormat="1" ht="15" x14ac:dyDescent="0.25">
      <c r="B95" s="610"/>
      <c r="C95" s="104" t="s">
        <v>6652</v>
      </c>
      <c r="D95" s="104"/>
      <c r="E95" s="104"/>
      <c r="F95" s="104"/>
      <c r="G95" s="104"/>
      <c r="H95" s="104"/>
      <c r="I95" s="611"/>
    </row>
    <row r="96" spans="2:9" s="105" customFormat="1" ht="15" x14ac:dyDescent="0.25">
      <c r="B96" s="610"/>
      <c r="C96" s="104"/>
      <c r="D96" s="104"/>
      <c r="E96" s="104"/>
      <c r="F96" s="104"/>
      <c r="G96" s="104"/>
      <c r="H96" s="104"/>
      <c r="I96" s="611"/>
    </row>
    <row r="97" spans="2:9" s="105" customFormat="1" ht="15" x14ac:dyDescent="0.25">
      <c r="B97" s="610"/>
      <c r="C97" s="104" t="s">
        <v>21</v>
      </c>
      <c r="D97" s="104"/>
      <c r="E97" s="104"/>
      <c r="F97" s="104"/>
      <c r="G97" s="104"/>
      <c r="H97" s="104"/>
      <c r="I97" s="611"/>
    </row>
    <row r="98" spans="2:9" s="105" customFormat="1" ht="15" x14ac:dyDescent="0.25">
      <c r="B98" s="610"/>
      <c r="C98" s="104" t="s">
        <v>22</v>
      </c>
      <c r="D98" s="104"/>
      <c r="E98" s="104"/>
      <c r="F98" s="104"/>
      <c r="G98" s="104"/>
      <c r="H98" s="104"/>
      <c r="I98" s="611"/>
    </row>
    <row r="99" spans="2:9" s="105" customFormat="1" ht="15" x14ac:dyDescent="0.25">
      <c r="B99" s="610"/>
      <c r="C99" s="104" t="s">
        <v>6653</v>
      </c>
      <c r="D99" s="104"/>
      <c r="E99" s="104"/>
      <c r="F99" s="104"/>
      <c r="G99" s="104"/>
      <c r="H99" s="104"/>
      <c r="I99" s="611"/>
    </row>
    <row r="100" spans="2:9" s="105" customFormat="1" ht="15" x14ac:dyDescent="0.25">
      <c r="B100" s="610"/>
      <c r="C100" s="104" t="s">
        <v>6654</v>
      </c>
      <c r="D100" s="104"/>
      <c r="E100" s="104"/>
      <c r="F100" s="104"/>
      <c r="G100" s="104"/>
      <c r="H100" s="104"/>
      <c r="I100" s="611"/>
    </row>
    <row r="101" spans="2:9" s="105" customFormat="1" ht="15" x14ac:dyDescent="0.25">
      <c r="B101" s="610"/>
      <c r="C101" s="104"/>
      <c r="D101" s="104"/>
      <c r="E101" s="104"/>
      <c r="F101" s="104"/>
      <c r="G101" s="104"/>
      <c r="H101" s="104"/>
      <c r="I101" s="611"/>
    </row>
    <row r="102" spans="2:9" s="105" customFormat="1" ht="15" x14ac:dyDescent="0.25">
      <c r="B102" s="610"/>
      <c r="C102" s="104" t="s">
        <v>23</v>
      </c>
      <c r="D102" s="104"/>
      <c r="E102" s="104"/>
      <c r="F102" s="104"/>
      <c r="G102" s="104"/>
      <c r="H102" s="104"/>
      <c r="I102" s="611"/>
    </row>
    <row r="103" spans="2:9" s="105" customFormat="1" ht="15" x14ac:dyDescent="0.25">
      <c r="B103" s="610"/>
      <c r="C103" s="104" t="s">
        <v>24</v>
      </c>
      <c r="D103" s="104"/>
      <c r="E103" s="104"/>
      <c r="F103" s="104"/>
      <c r="G103" s="104"/>
      <c r="H103" s="104"/>
      <c r="I103" s="611"/>
    </row>
    <row r="104" spans="2:9" s="105" customFormat="1" ht="15" x14ac:dyDescent="0.25">
      <c r="B104" s="610"/>
      <c r="C104" s="104" t="s">
        <v>6655</v>
      </c>
      <c r="D104" s="104"/>
      <c r="E104" s="104"/>
      <c r="F104" s="104"/>
      <c r="G104" s="104"/>
      <c r="H104" s="104"/>
      <c r="I104" s="611"/>
    </row>
    <row r="105" spans="2:9" s="105" customFormat="1" ht="15" x14ac:dyDescent="0.25">
      <c r="B105" s="610"/>
      <c r="C105" s="104" t="s">
        <v>25</v>
      </c>
      <c r="D105" s="104"/>
      <c r="E105" s="104"/>
      <c r="F105" s="104"/>
      <c r="G105" s="104"/>
      <c r="H105" s="104"/>
      <c r="I105" s="611"/>
    </row>
    <row r="106" spans="2:9" s="105" customFormat="1" ht="15" x14ac:dyDescent="0.25">
      <c r="B106" s="610"/>
      <c r="C106" s="104" t="s">
        <v>65</v>
      </c>
      <c r="D106" s="104"/>
      <c r="E106" s="104"/>
      <c r="F106" s="104"/>
      <c r="G106" s="104"/>
      <c r="H106" s="104"/>
      <c r="I106" s="611"/>
    </row>
    <row r="107" spans="2:9" s="105" customFormat="1" ht="15" x14ac:dyDescent="0.25">
      <c r="B107" s="610"/>
      <c r="C107" s="104" t="s">
        <v>6656</v>
      </c>
      <c r="D107" s="104"/>
      <c r="E107" s="104"/>
      <c r="F107" s="104"/>
      <c r="G107" s="104"/>
      <c r="H107" s="104"/>
      <c r="I107" s="611"/>
    </row>
    <row r="108" spans="2:9" s="105" customFormat="1" ht="15" x14ac:dyDescent="0.25">
      <c r="B108" s="610"/>
      <c r="C108" s="104" t="s">
        <v>160</v>
      </c>
      <c r="D108" s="104"/>
      <c r="E108" s="104"/>
      <c r="F108" s="104"/>
      <c r="G108" s="104"/>
      <c r="H108" s="104"/>
      <c r="I108" s="611"/>
    </row>
    <row r="109" spans="2:9" s="105" customFormat="1" ht="15" hidden="1" x14ac:dyDescent="0.25">
      <c r="B109" s="610"/>
      <c r="C109" s="219" t="s">
        <v>68</v>
      </c>
      <c r="D109" s="104"/>
      <c r="E109" s="104"/>
      <c r="F109" s="104"/>
      <c r="G109" s="104"/>
      <c r="H109" s="104"/>
      <c r="I109" s="611"/>
    </row>
    <row r="110" spans="2:9" s="105" customFormat="1" ht="15" x14ac:dyDescent="0.25">
      <c r="B110" s="610"/>
      <c r="C110" s="104" t="s">
        <v>142</v>
      </c>
      <c r="D110" s="104"/>
      <c r="E110" s="104"/>
      <c r="F110" s="104"/>
      <c r="G110" s="104"/>
      <c r="H110" s="104"/>
      <c r="I110" s="611"/>
    </row>
    <row r="111" spans="2:9" s="105" customFormat="1" ht="15" x14ac:dyDescent="0.25">
      <c r="B111" s="610"/>
      <c r="C111" s="104" t="s">
        <v>162</v>
      </c>
      <c r="D111" s="104"/>
      <c r="E111" s="104"/>
      <c r="F111" s="104"/>
      <c r="G111" s="104"/>
      <c r="H111" s="104"/>
      <c r="I111" s="611"/>
    </row>
    <row r="112" spans="2:9" s="105" customFormat="1" ht="15" x14ac:dyDescent="0.25">
      <c r="B112" s="610"/>
      <c r="C112" s="104" t="s">
        <v>163</v>
      </c>
      <c r="D112" s="104"/>
      <c r="E112" s="104"/>
      <c r="F112" s="104"/>
      <c r="G112" s="104"/>
      <c r="H112" s="104"/>
      <c r="I112" s="611"/>
    </row>
    <row r="113" spans="2:9" s="105" customFormat="1" ht="15" x14ac:dyDescent="0.25">
      <c r="B113" s="610"/>
      <c r="C113" s="104" t="s">
        <v>249</v>
      </c>
      <c r="D113" s="104"/>
      <c r="E113" s="104"/>
      <c r="F113" s="104"/>
      <c r="G113" s="104"/>
      <c r="H113" s="104"/>
      <c r="I113" s="611"/>
    </row>
    <row r="114" spans="2:9" s="105" customFormat="1" ht="15" x14ac:dyDescent="0.25">
      <c r="B114" s="610"/>
      <c r="C114" s="104"/>
      <c r="D114" s="104"/>
      <c r="E114" s="104"/>
      <c r="F114" s="104"/>
      <c r="G114" s="104"/>
      <c r="H114" s="104"/>
      <c r="I114" s="611"/>
    </row>
    <row r="115" spans="2:9" s="105" customFormat="1" ht="15" x14ac:dyDescent="0.25">
      <c r="B115" s="610"/>
      <c r="C115" s="103" t="s">
        <v>20</v>
      </c>
      <c r="D115" s="104"/>
      <c r="E115" s="104"/>
      <c r="F115" s="104"/>
      <c r="G115" s="104"/>
      <c r="H115" s="104"/>
      <c r="I115" s="611"/>
    </row>
    <row r="116" spans="2:9" s="105" customFormat="1" ht="15" x14ac:dyDescent="0.25">
      <c r="B116" s="610"/>
      <c r="C116" s="104" t="s">
        <v>6721</v>
      </c>
      <c r="D116" s="104"/>
      <c r="E116" s="104"/>
      <c r="F116" s="104"/>
      <c r="G116" s="104"/>
      <c r="H116" s="104"/>
      <c r="I116" s="611"/>
    </row>
    <row r="117" spans="2:9" s="105" customFormat="1" ht="15" x14ac:dyDescent="0.25">
      <c r="B117" s="610"/>
      <c r="C117" s="104"/>
      <c r="D117" s="104"/>
      <c r="E117" s="104"/>
      <c r="F117" s="104"/>
      <c r="G117" s="104"/>
      <c r="H117" s="104"/>
      <c r="I117" s="611"/>
    </row>
    <row r="118" spans="2:9" s="105" customFormat="1" ht="15" x14ac:dyDescent="0.25">
      <c r="B118" s="610"/>
      <c r="C118" s="104" t="s">
        <v>223</v>
      </c>
      <c r="D118" s="104"/>
      <c r="E118" s="104"/>
      <c r="F118" s="104"/>
      <c r="G118" s="104"/>
      <c r="H118" s="104"/>
      <c r="I118" s="611"/>
    </row>
    <row r="119" spans="2:9" s="105" customFormat="1" ht="15" x14ac:dyDescent="0.25">
      <c r="B119" s="610"/>
      <c r="C119" s="104" t="s">
        <v>224</v>
      </c>
      <c r="D119" s="104"/>
      <c r="E119" s="104"/>
      <c r="F119" s="104"/>
      <c r="G119" s="104"/>
      <c r="H119" s="104"/>
      <c r="I119" s="611"/>
    </row>
    <row r="120" spans="2:9" s="105" customFormat="1" ht="15" x14ac:dyDescent="0.25">
      <c r="B120" s="610"/>
      <c r="C120" s="104" t="s">
        <v>6661</v>
      </c>
      <c r="D120" s="104"/>
      <c r="E120" s="104"/>
      <c r="F120" s="104"/>
      <c r="G120" s="104"/>
      <c r="H120" s="104"/>
      <c r="I120" s="611"/>
    </row>
    <row r="121" spans="2:9" s="105" customFormat="1" ht="15" x14ac:dyDescent="0.25">
      <c r="B121" s="610"/>
      <c r="C121" s="104" t="s">
        <v>6662</v>
      </c>
      <c r="D121" s="104"/>
      <c r="E121" s="104"/>
      <c r="F121" s="104"/>
      <c r="G121" s="104"/>
      <c r="H121" s="104"/>
      <c r="I121" s="611"/>
    </row>
    <row r="122" spans="2:9" s="105" customFormat="1" ht="15" x14ac:dyDescent="0.25">
      <c r="B122" s="610"/>
      <c r="C122" s="104" t="s">
        <v>6663</v>
      </c>
      <c r="D122" s="104"/>
      <c r="E122" s="104"/>
      <c r="F122" s="104"/>
      <c r="G122" s="104"/>
      <c r="H122" s="104"/>
      <c r="I122" s="611"/>
    </row>
    <row r="123" spans="2:9" s="105" customFormat="1" ht="15" x14ac:dyDescent="0.25">
      <c r="B123" s="610"/>
      <c r="C123" s="602" t="s">
        <v>6723</v>
      </c>
      <c r="D123" s="104"/>
      <c r="E123" s="104"/>
      <c r="F123" s="104"/>
      <c r="G123" s="104"/>
      <c r="H123" s="104"/>
      <c r="I123" s="611"/>
    </row>
    <row r="124" spans="2:9" s="105" customFormat="1" ht="15" x14ac:dyDescent="0.25">
      <c r="B124" s="610"/>
      <c r="C124" s="602" t="s">
        <v>6724</v>
      </c>
      <c r="D124" s="104"/>
      <c r="E124" s="104"/>
      <c r="F124" s="104"/>
      <c r="G124" s="104"/>
      <c r="H124" s="104"/>
      <c r="I124" s="611"/>
    </row>
    <row r="125" spans="2:9" s="105" customFormat="1" ht="15" x14ac:dyDescent="0.25">
      <c r="B125" s="610"/>
      <c r="C125" s="602" t="s">
        <v>6722</v>
      </c>
      <c r="D125" s="104"/>
      <c r="E125" s="104"/>
      <c r="F125" s="104"/>
      <c r="G125" s="104"/>
      <c r="H125" s="104"/>
      <c r="I125" s="611"/>
    </row>
    <row r="126" spans="2:9" s="105" customFormat="1" ht="15" x14ac:dyDescent="0.25">
      <c r="B126" s="610"/>
      <c r="C126" s="602"/>
      <c r="D126" s="104"/>
      <c r="E126" s="104"/>
      <c r="F126" s="104"/>
      <c r="G126" s="104"/>
      <c r="H126" s="104"/>
      <c r="I126" s="611"/>
    </row>
    <row r="127" spans="2:9" s="105" customFormat="1" ht="15" x14ac:dyDescent="0.25">
      <c r="B127" s="610"/>
      <c r="C127" s="104" t="s">
        <v>26</v>
      </c>
      <c r="D127" s="104"/>
      <c r="E127" s="104"/>
      <c r="F127" s="104"/>
      <c r="G127" s="104"/>
      <c r="H127" s="104"/>
      <c r="I127" s="611"/>
    </row>
    <row r="128" spans="2:9" s="105" customFormat="1" ht="15" x14ac:dyDescent="0.25">
      <c r="B128" s="610"/>
      <c r="C128" s="104" t="s">
        <v>29</v>
      </c>
      <c r="D128" s="104"/>
      <c r="E128" s="104"/>
      <c r="F128" s="104"/>
      <c r="G128" s="104"/>
      <c r="H128" s="104"/>
      <c r="I128" s="611"/>
    </row>
    <row r="129" spans="2:9" s="105" customFormat="1" ht="15" x14ac:dyDescent="0.25">
      <c r="B129" s="610"/>
      <c r="C129" s="104"/>
      <c r="D129" s="104"/>
      <c r="E129" s="104"/>
      <c r="F129" s="104"/>
      <c r="G129" s="104"/>
      <c r="H129" s="104"/>
      <c r="I129" s="611"/>
    </row>
    <row r="130" spans="2:9" s="105" customFormat="1" ht="15" x14ac:dyDescent="0.25">
      <c r="B130" s="610"/>
      <c r="C130" s="104" t="s">
        <v>27</v>
      </c>
      <c r="D130" s="104"/>
      <c r="E130" s="104"/>
      <c r="F130" s="104"/>
      <c r="G130" s="104"/>
      <c r="H130" s="104"/>
      <c r="I130" s="611"/>
    </row>
    <row r="131" spans="2:9" s="105" customFormat="1" ht="15" x14ac:dyDescent="0.25">
      <c r="B131" s="610"/>
      <c r="C131" s="104" t="s">
        <v>143</v>
      </c>
      <c r="D131" s="104"/>
      <c r="E131" s="104"/>
      <c r="F131" s="104"/>
      <c r="G131" s="104"/>
      <c r="H131" s="104"/>
      <c r="I131" s="611"/>
    </row>
    <row r="132" spans="2:9" s="105" customFormat="1" ht="15" x14ac:dyDescent="0.25">
      <c r="B132" s="610"/>
      <c r="C132" s="104" t="s">
        <v>220</v>
      </c>
      <c r="D132" s="104"/>
      <c r="E132" s="104"/>
      <c r="F132" s="104"/>
      <c r="G132" s="104"/>
      <c r="H132" s="104"/>
      <c r="I132" s="611"/>
    </row>
    <row r="133" spans="2:9" s="105" customFormat="1" ht="15" hidden="1" x14ac:dyDescent="0.25">
      <c r="B133" s="610"/>
      <c r="C133" s="219" t="s">
        <v>28</v>
      </c>
      <c r="D133" s="104"/>
      <c r="E133" s="104"/>
      <c r="F133" s="104"/>
      <c r="G133" s="104"/>
      <c r="H133" s="104"/>
      <c r="I133" s="611"/>
    </row>
    <row r="134" spans="2:9" s="105" customFormat="1" ht="15" hidden="1" x14ac:dyDescent="0.25">
      <c r="B134" s="610"/>
      <c r="C134" s="219" t="s">
        <v>155</v>
      </c>
      <c r="D134" s="104"/>
      <c r="E134" s="104"/>
      <c r="F134" s="104"/>
      <c r="G134" s="104"/>
      <c r="H134" s="104"/>
      <c r="I134" s="611"/>
    </row>
    <row r="135" spans="2:9" s="105" customFormat="1" ht="15" hidden="1" x14ac:dyDescent="0.25">
      <c r="B135" s="610"/>
      <c r="C135" s="219" t="s">
        <v>156</v>
      </c>
      <c r="D135" s="104"/>
      <c r="E135" s="104"/>
      <c r="F135" s="104"/>
      <c r="G135" s="104"/>
      <c r="H135" s="104"/>
      <c r="I135" s="611"/>
    </row>
    <row r="136" spans="2:9" s="105" customFormat="1" ht="15" hidden="1" x14ac:dyDescent="0.25">
      <c r="B136" s="610"/>
      <c r="C136" s="219" t="s">
        <v>157</v>
      </c>
      <c r="D136" s="104"/>
      <c r="E136" s="104"/>
      <c r="F136" s="104"/>
      <c r="G136" s="104"/>
      <c r="H136" s="104"/>
      <c r="I136" s="611"/>
    </row>
    <row r="137" spans="2:9" s="105" customFormat="1" ht="15" x14ac:dyDescent="0.25">
      <c r="B137" s="610"/>
      <c r="C137" s="104" t="s">
        <v>221</v>
      </c>
      <c r="D137" s="104"/>
      <c r="E137" s="104"/>
      <c r="F137" s="104"/>
      <c r="G137" s="104"/>
      <c r="H137" s="104"/>
      <c r="I137" s="611"/>
    </row>
    <row r="138" spans="2:9" s="105" customFormat="1" ht="15" x14ac:dyDescent="0.25">
      <c r="B138" s="610"/>
      <c r="C138" s="104" t="s">
        <v>222</v>
      </c>
      <c r="D138" s="104"/>
      <c r="E138" s="104"/>
      <c r="F138" s="104"/>
      <c r="G138" s="104"/>
      <c r="H138" s="104"/>
      <c r="I138" s="611"/>
    </row>
    <row r="139" spans="2:9" s="105" customFormat="1" ht="15" hidden="1" x14ac:dyDescent="0.25">
      <c r="B139" s="610"/>
      <c r="C139" s="104"/>
      <c r="D139" s="104"/>
      <c r="E139" s="104"/>
      <c r="F139" s="104"/>
      <c r="G139" s="104"/>
      <c r="H139" s="104"/>
      <c r="I139" s="611"/>
    </row>
    <row r="140" spans="2:9" s="105" customFormat="1" ht="15" hidden="1" x14ac:dyDescent="0.25">
      <c r="B140" s="610"/>
      <c r="C140" s="219" t="s">
        <v>63</v>
      </c>
      <c r="D140" s="104"/>
      <c r="E140" s="104"/>
      <c r="F140" s="104"/>
      <c r="G140" s="104"/>
      <c r="H140" s="104"/>
      <c r="I140" s="611"/>
    </row>
    <row r="141" spans="2:9" s="105" customFormat="1" ht="15" hidden="1" x14ac:dyDescent="0.25">
      <c r="B141" s="610"/>
      <c r="C141" s="219" t="s">
        <v>64</v>
      </c>
      <c r="D141" s="104"/>
      <c r="E141" s="104"/>
      <c r="F141" s="104"/>
      <c r="G141" s="104"/>
      <c r="H141" s="104"/>
      <c r="I141" s="611"/>
    </row>
    <row r="142" spans="2:9" s="105" customFormat="1" ht="15" hidden="1" x14ac:dyDescent="0.25">
      <c r="B142" s="610"/>
      <c r="C142" s="104"/>
      <c r="D142" s="104"/>
      <c r="E142" s="104"/>
      <c r="F142" s="104"/>
      <c r="G142" s="104"/>
      <c r="H142" s="104"/>
      <c r="I142" s="611"/>
    </row>
    <row r="143" spans="2:9" s="105" customFormat="1" ht="15" x14ac:dyDescent="0.25">
      <c r="B143" s="610"/>
      <c r="C143" s="104"/>
      <c r="D143" s="104"/>
      <c r="E143" s="104"/>
      <c r="F143" s="104"/>
      <c r="G143" s="104"/>
      <c r="H143" s="104"/>
      <c r="I143" s="611"/>
    </row>
    <row r="144" spans="2:9" s="105" customFormat="1" ht="15" x14ac:dyDescent="0.25">
      <c r="B144" s="610"/>
      <c r="C144" s="104" t="s">
        <v>73</v>
      </c>
      <c r="D144" s="104"/>
      <c r="E144" s="104"/>
      <c r="F144" s="104"/>
      <c r="G144" s="104"/>
      <c r="H144" s="106" t="s">
        <v>255</v>
      </c>
      <c r="I144" s="611"/>
    </row>
    <row r="145" spans="2:9" s="105" customFormat="1" ht="15" x14ac:dyDescent="0.25">
      <c r="B145" s="612"/>
      <c r="C145" s="613"/>
      <c r="D145" s="613"/>
      <c r="E145" s="613"/>
      <c r="F145" s="613"/>
      <c r="G145" s="613"/>
      <c r="H145" s="613"/>
      <c r="I145" s="614"/>
    </row>
    <row r="146" spans="2:9" x14ac:dyDescent="0.25">
      <c r="B146" s="105"/>
      <c r="C146" s="105"/>
      <c r="D146" s="105"/>
      <c r="E146" s="105"/>
      <c r="F146" s="105"/>
      <c r="G146" s="105"/>
      <c r="H146" s="105"/>
      <c r="I146" s="105"/>
    </row>
  </sheetData>
  <sheetProtection algorithmName="SHA-512" hashValue="fX9dVzKB84DlzmvJSeZm/2HY6ElRTZwNQoRC9bg+3GoK7l9YhGpYL2zbDaj0Q4wRK04/UBG4ptulqHqhMIRjgA==" saltValue="49C/ncfGxAFSSeIelhMilg==" spinCount="100000" sheet="1" objects="1" scenarios="1"/>
  <phoneticPr fontId="0" type="noConversion"/>
  <hyperlinks>
    <hyperlink ref="H144" r:id="rId1" display="PO-raad: Helpdesk"/>
  </hyperlinks>
  <pageMargins left="0.74803149606299213" right="0.74803149606299213" top="0.98425196850393704" bottom="0.98425196850393704" header="0.51181102362204722" footer="0.51181102362204722"/>
  <pageSetup paperSize="9" scale="68" orientation="portrait" r:id="rId2"/>
  <headerFooter alignWithMargins="0">
    <oddHeader>&amp;L&amp;"Arial,Vet"&amp;A&amp;C&amp;"Arial,Vet"&amp;F&amp;R&amp;"Arial,Vet"&amp;D</oddHeader>
    <oddFooter>&amp;L&amp;"Arial,Vet"PO-Raad&amp;R&amp;"Arial,Vet"&amp;P</oddFooter>
  </headerFooter>
  <rowBreaks count="1" manualBreakCount="1">
    <brk id="69" min="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">
    <tabColor theme="0" tint="-0.249977111117893"/>
    <pageSetUpPr fitToPage="1"/>
  </sheetPr>
  <dimension ref="A2:AL278"/>
  <sheetViews>
    <sheetView zoomScale="86" zoomScaleNormal="86" zoomScaleSheetLayoutView="85" workbookViewId="0">
      <selection activeCell="B2" sqref="B2"/>
    </sheetView>
  </sheetViews>
  <sheetFormatPr defaultColWidth="9.140625" defaultRowHeight="12.75" x14ac:dyDescent="0.2"/>
  <cols>
    <col min="1" max="1" width="3.7109375" style="114" customWidth="1"/>
    <col min="2" max="3" width="2.7109375" style="114" customWidth="1"/>
    <col min="4" max="4" width="1.85546875" style="114" customWidth="1"/>
    <col min="5" max="5" width="40.85546875" style="114" customWidth="1"/>
    <col min="6" max="6" width="1.7109375" style="371" customWidth="1"/>
    <col min="7" max="7" width="14.7109375" style="114" customWidth="1"/>
    <col min="8" max="8" width="2.85546875" style="114" customWidth="1"/>
    <col min="9" max="9" width="39.140625" style="114" customWidth="1"/>
    <col min="10" max="10" width="4.140625" style="371" customWidth="1"/>
    <col min="11" max="11" width="14.7109375" style="114" customWidth="1"/>
    <col min="12" max="12" width="2.85546875" style="114" customWidth="1"/>
    <col min="13" max="13" width="40.85546875" style="114" customWidth="1"/>
    <col min="14" max="14" width="1.7109375" style="371" customWidth="1"/>
    <col min="15" max="15" width="14.85546875" style="286" customWidth="1"/>
    <col min="16" max="16" width="3" style="114" customWidth="1"/>
    <col min="17" max="17" width="2.7109375" style="114" customWidth="1"/>
    <col min="18" max="20" width="2" style="114" customWidth="1"/>
    <col min="21" max="21" width="9.28515625" style="114" bestFit="1" customWidth="1"/>
    <col min="22" max="23" width="3" style="114" customWidth="1"/>
    <col min="24" max="29" width="8.7109375" style="114" customWidth="1"/>
    <col min="30" max="30" width="11.5703125" style="114" customWidth="1"/>
    <col min="31" max="31" width="16.85546875" style="114" bestFit="1" customWidth="1"/>
    <col min="32" max="33" width="9.140625" style="114"/>
    <col min="34" max="34" width="9.42578125" style="114" bestFit="1" customWidth="1"/>
    <col min="35" max="35" width="3.42578125" style="114" customWidth="1"/>
    <col min="36" max="36" width="9.42578125" style="114" bestFit="1" customWidth="1"/>
    <col min="37" max="37" width="10.7109375" style="114" customWidth="1"/>
    <col min="38" max="40" width="9.140625" style="114"/>
    <col min="41" max="42" width="9.42578125" style="114" bestFit="1" customWidth="1"/>
    <col min="43" max="43" width="10" style="114" bestFit="1" customWidth="1"/>
    <col min="44" max="44" width="11.28515625" style="114" bestFit="1" customWidth="1"/>
    <col min="45" max="49" width="9.140625" style="114"/>
    <col min="50" max="50" width="9.42578125" style="114" bestFit="1" customWidth="1"/>
    <col min="51" max="51" width="9.140625" style="114"/>
    <col min="52" max="52" width="10.42578125" style="114" bestFit="1" customWidth="1"/>
    <col min="53" max="53" width="9.140625" style="114"/>
    <col min="54" max="54" width="9.42578125" style="114" bestFit="1" customWidth="1"/>
    <col min="55" max="16384" width="9.140625" style="114"/>
  </cols>
  <sheetData>
    <row r="2" spans="1:24" ht="12.6" customHeight="1" x14ac:dyDescent="0.2">
      <c r="B2" s="618"/>
      <c r="C2" s="287"/>
      <c r="D2" s="287"/>
      <c r="E2" s="287"/>
      <c r="F2" s="391"/>
      <c r="G2" s="287"/>
      <c r="H2" s="287"/>
      <c r="I2" s="287"/>
      <c r="J2" s="391"/>
      <c r="K2" s="287"/>
      <c r="L2" s="287"/>
      <c r="M2" s="287"/>
      <c r="N2" s="391"/>
      <c r="O2" s="335"/>
      <c r="P2" s="287"/>
      <c r="Q2" s="288"/>
    </row>
    <row r="3" spans="1:24" ht="12.6" customHeight="1" x14ac:dyDescent="0.2">
      <c r="B3" s="289"/>
      <c r="C3" s="290"/>
      <c r="D3" s="290"/>
      <c r="E3" s="290"/>
      <c r="F3" s="392"/>
      <c r="G3" s="290"/>
      <c r="H3" s="290"/>
      <c r="I3" s="290"/>
      <c r="J3" s="392"/>
      <c r="K3" s="290"/>
      <c r="L3" s="290"/>
      <c r="M3" s="290"/>
      <c r="N3" s="392"/>
      <c r="O3" s="333"/>
      <c r="P3" s="290"/>
      <c r="Q3" s="268"/>
    </row>
    <row r="4" spans="1:24" s="291" customFormat="1" ht="18" customHeight="1" x14ac:dyDescent="0.3">
      <c r="B4" s="292"/>
      <c r="C4" s="87" t="s">
        <v>6698</v>
      </c>
      <c r="D4" s="28"/>
      <c r="E4" s="293"/>
      <c r="F4" s="393"/>
      <c r="G4" s="28"/>
      <c r="H4" s="28"/>
      <c r="I4" s="28"/>
      <c r="J4" s="393"/>
      <c r="K4" s="28"/>
      <c r="L4" s="28"/>
      <c r="M4" s="28"/>
      <c r="N4" s="393"/>
      <c r="O4" s="336"/>
      <c r="P4" s="28"/>
      <c r="Q4" s="294"/>
    </row>
    <row r="5" spans="1:24" s="295" customFormat="1" ht="12.75" customHeight="1" x14ac:dyDescent="0.25">
      <c r="B5" s="296"/>
      <c r="C5" s="29" t="str">
        <f>E68</f>
        <v>05UR00</v>
      </c>
      <c r="D5" s="30"/>
      <c r="E5" s="297"/>
      <c r="F5" s="394"/>
      <c r="G5" s="30"/>
      <c r="H5" s="30"/>
      <c r="I5" s="30"/>
      <c r="J5" s="394"/>
      <c r="K5" s="30"/>
      <c r="L5" s="30"/>
      <c r="M5" s="30"/>
      <c r="N5" s="394"/>
      <c r="O5" s="337"/>
      <c r="P5" s="30"/>
      <c r="Q5" s="298"/>
    </row>
    <row r="6" spans="1:24" ht="12.6" customHeight="1" x14ac:dyDescent="0.2">
      <c r="B6" s="289"/>
      <c r="C6" s="290"/>
      <c r="D6" s="290"/>
      <c r="E6" s="31"/>
      <c r="F6" s="392"/>
      <c r="G6" s="290"/>
      <c r="H6" s="290"/>
      <c r="I6" s="290"/>
      <c r="J6" s="392"/>
      <c r="K6" s="290"/>
      <c r="L6" s="290"/>
      <c r="M6" s="290"/>
      <c r="N6" s="392"/>
      <c r="O6" s="333"/>
      <c r="P6" s="290"/>
      <c r="Q6" s="268"/>
    </row>
    <row r="7" spans="1:24" ht="12.6" customHeight="1" x14ac:dyDescent="0.2">
      <c r="B7" s="289"/>
      <c r="C7" s="290"/>
      <c r="D7" s="290"/>
      <c r="E7" s="31"/>
      <c r="F7" s="392"/>
      <c r="G7" s="290"/>
      <c r="H7" s="290"/>
      <c r="I7" s="31"/>
      <c r="J7" s="392"/>
      <c r="K7" s="86"/>
      <c r="L7" s="290"/>
      <c r="M7" s="290"/>
      <c r="N7" s="392"/>
      <c r="O7" s="333"/>
      <c r="P7" s="290"/>
      <c r="Q7" s="268"/>
    </row>
    <row r="8" spans="1:24" ht="12.6" customHeight="1" x14ac:dyDescent="0.2">
      <c r="B8" s="289"/>
      <c r="C8" s="88"/>
      <c r="D8" s="88"/>
      <c r="E8" s="44"/>
      <c r="F8" s="373"/>
      <c r="G8" s="88"/>
      <c r="H8" s="88"/>
      <c r="I8" s="88"/>
      <c r="J8" s="373"/>
      <c r="K8" s="88"/>
      <c r="L8" s="88"/>
      <c r="M8" s="88"/>
      <c r="N8" s="373"/>
      <c r="O8" s="277"/>
      <c r="P8" s="88"/>
      <c r="Q8" s="268"/>
    </row>
    <row r="9" spans="1:24" ht="12.6" customHeight="1" x14ac:dyDescent="0.2">
      <c r="B9" s="289"/>
      <c r="C9" s="88"/>
      <c r="D9" s="90" t="s">
        <v>185</v>
      </c>
      <c r="F9" s="373"/>
      <c r="G9" s="88"/>
      <c r="H9" s="88"/>
      <c r="I9" s="88"/>
      <c r="J9" s="373"/>
      <c r="K9" s="277"/>
      <c r="L9" s="88"/>
      <c r="M9" s="88"/>
      <c r="N9" s="373"/>
      <c r="O9" s="277"/>
      <c r="P9" s="88"/>
      <c r="Q9" s="268"/>
    </row>
    <row r="10" spans="1:24" ht="12.6" customHeight="1" x14ac:dyDescent="0.2">
      <c r="B10" s="289"/>
      <c r="C10" s="88"/>
      <c r="D10" s="88"/>
      <c r="E10" s="44"/>
      <c r="F10" s="373"/>
      <c r="G10" s="88"/>
      <c r="H10" s="88"/>
      <c r="I10" s="88"/>
      <c r="J10" s="373"/>
      <c r="K10" s="88"/>
      <c r="L10" s="88"/>
      <c r="M10" s="88"/>
      <c r="N10" s="373"/>
      <c r="O10" s="277"/>
      <c r="P10" s="88"/>
      <c r="Q10" s="268"/>
    </row>
    <row r="11" spans="1:24" ht="12.6" customHeight="1" x14ac:dyDescent="0.2">
      <c r="B11" s="289"/>
      <c r="C11" s="88"/>
      <c r="D11" s="44" t="s">
        <v>204</v>
      </c>
      <c r="E11" s="237" t="s">
        <v>1285</v>
      </c>
      <c r="F11" s="373"/>
      <c r="G11" s="88"/>
      <c r="H11" s="88"/>
      <c r="I11" s="44" t="s">
        <v>16</v>
      </c>
      <c r="J11" s="88"/>
      <c r="K11" s="84"/>
      <c r="L11" s="88"/>
      <c r="M11" s="44" t="s">
        <v>229</v>
      </c>
      <c r="N11" s="373"/>
      <c r="O11" s="277"/>
      <c r="P11" s="88"/>
      <c r="Q11" s="268"/>
    </row>
    <row r="12" spans="1:24" ht="12.6" customHeight="1" x14ac:dyDescent="0.2">
      <c r="A12" s="25"/>
      <c r="B12" s="32"/>
      <c r="C12" s="44"/>
      <c r="D12" s="44"/>
      <c r="E12" s="88" t="s">
        <v>53</v>
      </c>
      <c r="F12" s="373"/>
      <c r="G12" s="235">
        <v>39.94</v>
      </c>
      <c r="H12" s="88"/>
      <c r="I12" s="88"/>
      <c r="J12" s="373"/>
      <c r="K12" s="277"/>
      <c r="L12" s="44"/>
      <c r="M12" s="601" t="str">
        <f>IF(K11="","",IF(OR(G17=0,K17=0),"Achterstandsscore opnieuw berekenen","Achterstandsscores bij elkaar optellen"))</f>
        <v/>
      </c>
      <c r="N12" s="374"/>
      <c r="O12" s="276"/>
      <c r="P12" s="44"/>
      <c r="Q12" s="33"/>
      <c r="R12" s="25"/>
      <c r="S12" s="25"/>
      <c r="T12" s="25"/>
      <c r="X12" s="177"/>
    </row>
    <row r="13" spans="1:24" ht="12.6" customHeight="1" x14ac:dyDescent="0.2">
      <c r="A13" s="25"/>
      <c r="B13" s="32"/>
      <c r="C13" s="44"/>
      <c r="D13" s="44"/>
      <c r="E13" s="88" t="s">
        <v>54</v>
      </c>
      <c r="F13" s="373"/>
      <c r="G13" s="236">
        <v>5.8220999999999998</v>
      </c>
      <c r="H13" s="88"/>
      <c r="I13" s="88"/>
      <c r="J13" s="373"/>
      <c r="K13" s="277"/>
      <c r="L13" s="44"/>
      <c r="M13" s="44"/>
      <c r="N13" s="374"/>
      <c r="O13" s="276"/>
      <c r="P13" s="44"/>
      <c r="Q13" s="33"/>
      <c r="R13" s="25"/>
      <c r="S13" s="25"/>
      <c r="T13" s="25"/>
    </row>
    <row r="14" spans="1:24" ht="12.6" customHeight="1" x14ac:dyDescent="0.2">
      <c r="B14" s="289"/>
      <c r="C14" s="88"/>
      <c r="D14" s="88"/>
      <c r="E14" s="88" t="s">
        <v>6699</v>
      </c>
      <c r="F14" s="373"/>
      <c r="G14" s="84">
        <v>49</v>
      </c>
      <c r="H14" s="88"/>
      <c r="I14" s="88" t="s">
        <v>6699</v>
      </c>
      <c r="J14" s="373"/>
      <c r="K14" s="348">
        <v>0</v>
      </c>
      <c r="L14" s="88"/>
      <c r="M14" s="88" t="s">
        <v>6699</v>
      </c>
      <c r="N14" s="373"/>
      <c r="O14" s="309">
        <f>G14+K14</f>
        <v>49</v>
      </c>
      <c r="P14" s="88"/>
      <c r="Q14" s="268"/>
    </row>
    <row r="15" spans="1:24" ht="12.6" customHeight="1" x14ac:dyDescent="0.2">
      <c r="B15" s="289"/>
      <c r="C15" s="88"/>
      <c r="D15" s="88"/>
      <c r="E15" s="88" t="s">
        <v>6700</v>
      </c>
      <c r="F15" s="373"/>
      <c r="G15" s="84">
        <v>51</v>
      </c>
      <c r="H15" s="88"/>
      <c r="I15" s="88" t="s">
        <v>6700</v>
      </c>
      <c r="J15" s="373"/>
      <c r="K15" s="348">
        <v>0</v>
      </c>
      <c r="L15" s="88"/>
      <c r="M15" s="88" t="s">
        <v>6700</v>
      </c>
      <c r="N15" s="373"/>
      <c r="O15" s="309">
        <f>G15+K15</f>
        <v>51</v>
      </c>
      <c r="P15" s="88"/>
      <c r="Q15" s="268"/>
    </row>
    <row r="16" spans="1:24" ht="12.6" customHeight="1" x14ac:dyDescent="0.2">
      <c r="A16" s="25"/>
      <c r="B16" s="32"/>
      <c r="C16" s="44"/>
      <c r="D16" s="44"/>
      <c r="E16" s="44" t="s">
        <v>4</v>
      </c>
      <c r="F16" s="374"/>
      <c r="G16" s="99">
        <f>SUM(G14:G15)</f>
        <v>100</v>
      </c>
      <c r="H16" s="44"/>
      <c r="I16" s="44" t="s">
        <v>4</v>
      </c>
      <c r="J16" s="373"/>
      <c r="K16" s="99">
        <f>SUM(K14:K15)</f>
        <v>0</v>
      </c>
      <c r="L16" s="44"/>
      <c r="M16" s="44" t="s">
        <v>4</v>
      </c>
      <c r="N16" s="374"/>
      <c r="O16" s="99">
        <f>G16+K16</f>
        <v>100</v>
      </c>
      <c r="P16" s="44"/>
      <c r="Q16" s="33"/>
      <c r="R16" s="25"/>
      <c r="S16" s="25"/>
      <c r="T16" s="25"/>
    </row>
    <row r="17" spans="1:20" ht="12.6" customHeight="1" x14ac:dyDescent="0.2">
      <c r="A17" s="25"/>
      <c r="B17" s="32"/>
      <c r="C17" s="44"/>
      <c r="D17" s="44"/>
      <c r="E17" s="44" t="s">
        <v>6604</v>
      </c>
      <c r="F17" s="375"/>
      <c r="G17" s="99">
        <f>VLOOKUP(E11,score2020,3,FALSE)</f>
        <v>0</v>
      </c>
      <c r="H17" s="44"/>
      <c r="I17" s="44" t="s">
        <v>6604</v>
      </c>
      <c r="J17" s="387"/>
      <c r="K17" s="99">
        <f>IF(K11="",0,VLOOKUP(K11,Achterstandsscore,3,FALSE))</f>
        <v>0</v>
      </c>
      <c r="L17" s="44"/>
      <c r="M17" s="44" t="s">
        <v>6604</v>
      </c>
      <c r="N17" s="373"/>
      <c r="O17" s="499">
        <f>G17+K17</f>
        <v>0</v>
      </c>
      <c r="P17" s="44"/>
      <c r="Q17" s="33"/>
      <c r="R17" s="25"/>
      <c r="S17" s="25"/>
      <c r="T17" s="25"/>
    </row>
    <row r="18" spans="1:20" ht="12.6" customHeight="1" x14ac:dyDescent="0.2">
      <c r="B18" s="289"/>
      <c r="C18" s="88"/>
      <c r="D18" s="88"/>
      <c r="E18" s="88"/>
      <c r="F18" s="373"/>
      <c r="G18" s="366"/>
      <c r="H18" s="88"/>
      <c r="I18" s="88"/>
      <c r="J18" s="373"/>
      <c r="K18" s="366"/>
      <c r="L18" s="88"/>
      <c r="M18" s="88"/>
      <c r="N18" s="373"/>
      <c r="O18" s="366"/>
      <c r="P18" s="88"/>
      <c r="Q18" s="268"/>
    </row>
    <row r="19" spans="1:20" ht="12.6" customHeight="1" x14ac:dyDescent="0.2">
      <c r="B19" s="289"/>
      <c r="C19" s="88"/>
      <c r="D19" s="88"/>
      <c r="E19" s="88" t="s">
        <v>13</v>
      </c>
      <c r="F19" s="373"/>
      <c r="G19" s="402">
        <f>ROUND(+berekeningen!G16,2)</f>
        <v>46176.54</v>
      </c>
      <c r="H19" s="403"/>
      <c r="I19" s="403" t="s">
        <v>13</v>
      </c>
      <c r="J19" s="404"/>
      <c r="K19" s="402">
        <f>ROUND(IF(K11="nee",0,berekeningen!K16),2)</f>
        <v>0</v>
      </c>
      <c r="L19" s="403"/>
      <c r="M19" s="403" t="s">
        <v>13</v>
      </c>
      <c r="N19" s="404"/>
      <c r="O19" s="402">
        <f>berekeningen!O16</f>
        <v>46176.536400000012</v>
      </c>
      <c r="P19" s="88"/>
      <c r="Q19" s="268"/>
    </row>
    <row r="20" spans="1:20" ht="12.6" customHeight="1" x14ac:dyDescent="0.2">
      <c r="B20" s="289"/>
      <c r="C20" s="88"/>
      <c r="D20" s="88"/>
      <c r="E20" s="88" t="s">
        <v>6643</v>
      </c>
      <c r="F20" s="373"/>
      <c r="G20" s="402">
        <f>ROUND(+berekeningen!G19,2)</f>
        <v>0</v>
      </c>
      <c r="H20" s="403"/>
      <c r="I20" s="88" t="s">
        <v>6643</v>
      </c>
      <c r="J20" s="404"/>
      <c r="K20" s="402">
        <f>ROUND(IF(K11="nee",0,berekeningen!K19),2)</f>
        <v>0</v>
      </c>
      <c r="L20" s="403"/>
      <c r="M20" s="88" t="s">
        <v>6643</v>
      </c>
      <c r="N20" s="404"/>
      <c r="O20" s="402">
        <f>berekeningen!O19</f>
        <v>0</v>
      </c>
      <c r="P20" s="88"/>
      <c r="Q20" s="268"/>
    </row>
    <row r="21" spans="1:20" ht="12.6" customHeight="1" x14ac:dyDescent="0.2">
      <c r="B21" s="289"/>
      <c r="C21" s="88"/>
      <c r="D21" s="88"/>
      <c r="E21" s="88" t="s">
        <v>15</v>
      </c>
      <c r="F21" s="373"/>
      <c r="G21" s="402">
        <f>ROUND(IF((G14+G15)=0,0,berekeningen!G22),2)</f>
        <v>0</v>
      </c>
      <c r="H21" s="403"/>
      <c r="I21" s="403" t="s">
        <v>15</v>
      </c>
      <c r="J21" s="404"/>
      <c r="K21" s="402">
        <f>ROUND(IF((K14+K15)=0,0,berekeningen!K22),2)</f>
        <v>0</v>
      </c>
      <c r="L21" s="403"/>
      <c r="M21" s="403" t="s">
        <v>15</v>
      </c>
      <c r="N21" s="404"/>
      <c r="O21" s="402">
        <f>IF(K11="nee",0,ROUND(IF((O14+O15)=0,0,berekeningen!O22),2))</f>
        <v>0</v>
      </c>
      <c r="P21" s="88"/>
      <c r="Q21" s="268"/>
    </row>
    <row r="22" spans="1:20" ht="12.6" customHeight="1" x14ac:dyDescent="0.2">
      <c r="B22" s="289"/>
      <c r="C22" s="88"/>
      <c r="D22" s="88"/>
      <c r="E22" s="44" t="s">
        <v>117</v>
      </c>
      <c r="F22" s="373"/>
      <c r="G22" s="405">
        <f>SUM(G19:G21)</f>
        <v>46176.54</v>
      </c>
      <c r="H22" s="403"/>
      <c r="I22" s="406" t="s">
        <v>117</v>
      </c>
      <c r="J22" s="404"/>
      <c r="K22" s="405">
        <f>SUM(K19:K21)</f>
        <v>0</v>
      </c>
      <c r="L22" s="403"/>
      <c r="M22" s="406" t="s">
        <v>117</v>
      </c>
      <c r="N22" s="404"/>
      <c r="O22" s="405">
        <f>SUM(O19:O21)</f>
        <v>46176.536400000012</v>
      </c>
      <c r="P22" s="88"/>
      <c r="Q22" s="268"/>
    </row>
    <row r="23" spans="1:20" ht="12.6" customHeight="1" x14ac:dyDescent="0.2">
      <c r="A23" s="25"/>
      <c r="B23" s="32"/>
      <c r="C23" s="44"/>
      <c r="D23" s="44"/>
      <c r="E23" s="44" t="s">
        <v>69</v>
      </c>
      <c r="F23" s="374"/>
      <c r="G23" s="405">
        <f>+berekeningen!G17</f>
        <v>33526.94</v>
      </c>
      <c r="H23" s="406"/>
      <c r="I23" s="406" t="s">
        <v>69</v>
      </c>
      <c r="J23" s="407"/>
      <c r="K23" s="405">
        <f>IF(K11="nee",0,berekeningen!K17)</f>
        <v>0</v>
      </c>
      <c r="L23" s="406"/>
      <c r="M23" s="406" t="s">
        <v>69</v>
      </c>
      <c r="N23" s="407"/>
      <c r="O23" s="405">
        <f>berekeningen!O17</f>
        <v>33526.94</v>
      </c>
      <c r="P23" s="44"/>
      <c r="Q23" s="33"/>
      <c r="R23" s="25"/>
      <c r="S23" s="25"/>
      <c r="T23" s="25"/>
    </row>
    <row r="24" spans="1:20" ht="12.6" customHeight="1" x14ac:dyDescent="0.2">
      <c r="A24" s="25"/>
      <c r="B24" s="32"/>
      <c r="C24" s="44"/>
      <c r="D24" s="44"/>
      <c r="E24" s="44"/>
      <c r="F24" s="374"/>
      <c r="G24" s="408"/>
      <c r="H24" s="406"/>
      <c r="I24" s="406"/>
      <c r="J24" s="407"/>
      <c r="K24" s="408"/>
      <c r="L24" s="406"/>
      <c r="M24" s="406" t="s">
        <v>14</v>
      </c>
      <c r="N24" s="407"/>
      <c r="O24" s="409">
        <f>ROUND(IF(O16=0,0,0.75*(berekeningen!G16+berekeningen!K16-berekeningen!O16)),2)</f>
        <v>0</v>
      </c>
      <c r="P24" s="44"/>
      <c r="Q24" s="33"/>
      <c r="R24" s="25"/>
      <c r="S24" s="25"/>
      <c r="T24" s="25"/>
    </row>
    <row r="25" spans="1:20" ht="12.6" customHeight="1" x14ac:dyDescent="0.2">
      <c r="B25" s="289"/>
      <c r="D25" s="299"/>
      <c r="E25" s="302"/>
      <c r="F25" s="376"/>
      <c r="G25" s="302"/>
      <c r="H25" s="302"/>
      <c r="I25" s="302"/>
      <c r="J25" s="377"/>
      <c r="K25" s="302"/>
      <c r="L25" s="343"/>
      <c r="M25" s="303"/>
      <c r="N25" s="377"/>
      <c r="O25" s="344"/>
      <c r="Q25" s="33"/>
    </row>
    <row r="26" spans="1:20" ht="12.6" customHeight="1" x14ac:dyDescent="0.2">
      <c r="B26" s="289"/>
      <c r="C26" s="31"/>
      <c r="D26" s="290"/>
      <c r="E26" s="290"/>
      <c r="F26" s="392"/>
      <c r="G26" s="290"/>
      <c r="H26" s="290"/>
      <c r="I26" s="290"/>
      <c r="J26" s="392"/>
      <c r="K26" s="290"/>
      <c r="L26" s="290"/>
      <c r="M26" s="290"/>
      <c r="N26" s="392"/>
      <c r="O26" s="333"/>
      <c r="P26" s="290"/>
      <c r="Q26" s="33"/>
    </row>
    <row r="27" spans="1:20" ht="12.6" customHeight="1" x14ac:dyDescent="0.2">
      <c r="B27" s="289"/>
      <c r="D27" s="299"/>
      <c r="E27" s="306"/>
      <c r="G27" s="306"/>
      <c r="H27" s="341"/>
      <c r="Q27" s="33"/>
    </row>
    <row r="28" spans="1:20" ht="12.6" customHeight="1" x14ac:dyDescent="0.2">
      <c r="B28" s="289"/>
      <c r="D28" s="90" t="s">
        <v>186</v>
      </c>
      <c r="F28" s="373"/>
      <c r="G28" s="88"/>
      <c r="H28" s="88"/>
      <c r="I28" s="88"/>
      <c r="J28" s="373"/>
      <c r="K28" s="88"/>
      <c r="L28" s="88"/>
      <c r="M28" s="88"/>
      <c r="N28" s="373"/>
      <c r="O28" s="277"/>
      <c r="Q28" s="33"/>
    </row>
    <row r="29" spans="1:20" ht="12.6" customHeight="1" x14ac:dyDescent="0.2">
      <c r="B29" s="289"/>
      <c r="D29" s="88"/>
      <c r="E29" s="44"/>
      <c r="F29" s="373"/>
      <c r="G29" s="88"/>
      <c r="H29" s="88"/>
      <c r="I29" s="88"/>
      <c r="J29" s="373"/>
      <c r="K29" s="88"/>
      <c r="L29" s="88"/>
      <c r="M29" s="88"/>
      <c r="N29" s="373"/>
      <c r="O29" s="277"/>
      <c r="Q29" s="33"/>
    </row>
    <row r="30" spans="1:20" ht="12.6" customHeight="1" x14ac:dyDescent="0.2">
      <c r="B30" s="289"/>
      <c r="D30" s="44" t="s">
        <v>205</v>
      </c>
      <c r="E30" s="237" t="s">
        <v>5550</v>
      </c>
      <c r="F30" s="373"/>
      <c r="G30" s="88"/>
      <c r="H30" s="88"/>
      <c r="I30" s="44" t="s">
        <v>16</v>
      </c>
      <c r="J30" s="88"/>
      <c r="K30" s="84"/>
      <c r="L30" s="88"/>
      <c r="M30" s="44" t="s">
        <v>229</v>
      </c>
      <c r="N30" s="373"/>
      <c r="O30" s="277"/>
      <c r="Q30" s="33"/>
    </row>
    <row r="31" spans="1:20" ht="12.6" customHeight="1" x14ac:dyDescent="0.2">
      <c r="B31" s="289"/>
      <c r="D31" s="44"/>
      <c r="E31" s="88" t="s">
        <v>53</v>
      </c>
      <c r="F31" s="373"/>
      <c r="G31" s="235">
        <v>40.090000000000003</v>
      </c>
      <c r="H31" s="88"/>
      <c r="I31" s="88"/>
      <c r="J31" s="373"/>
      <c r="K31" s="277"/>
      <c r="L31" s="44"/>
      <c r="M31" s="601" t="str">
        <f>IF(K30="","",IF(OR(G36=0,K36=0),"Achterstandsscore opnieuw berekenen","Achterstandsscores bij elkaar optellen"))</f>
        <v/>
      </c>
      <c r="N31" s="374"/>
      <c r="O31" s="276"/>
      <c r="Q31" s="33"/>
    </row>
    <row r="32" spans="1:20" ht="12.6" customHeight="1" x14ac:dyDescent="0.2">
      <c r="B32" s="289"/>
      <c r="D32" s="44"/>
      <c r="E32" s="88" t="s">
        <v>54</v>
      </c>
      <c r="F32" s="373"/>
      <c r="G32" s="236">
        <v>4.8531000000000004</v>
      </c>
      <c r="H32" s="88"/>
      <c r="I32" s="88"/>
      <c r="J32" s="373"/>
      <c r="K32" s="277"/>
      <c r="L32" s="44"/>
      <c r="M32" s="88"/>
      <c r="N32" s="374"/>
      <c r="O32" s="276"/>
      <c r="Q32" s="33"/>
    </row>
    <row r="33" spans="2:24" ht="12.6" customHeight="1" x14ac:dyDescent="0.2">
      <c r="B33" s="289"/>
      <c r="D33" s="88"/>
      <c r="E33" s="88" t="s">
        <v>6699</v>
      </c>
      <c r="F33" s="373"/>
      <c r="G33" s="84">
        <v>35</v>
      </c>
      <c r="H33" s="88"/>
      <c r="I33" s="88" t="s">
        <v>6699</v>
      </c>
      <c r="J33" s="373"/>
      <c r="K33" s="348">
        <v>0</v>
      </c>
      <c r="L33" s="88"/>
      <c r="M33" s="88" t="s">
        <v>6699</v>
      </c>
      <c r="N33" s="373"/>
      <c r="O33" s="309">
        <f>G33+K33</f>
        <v>35</v>
      </c>
      <c r="Q33" s="33"/>
    </row>
    <row r="34" spans="2:24" ht="12.6" customHeight="1" x14ac:dyDescent="0.2">
      <c r="B34" s="289"/>
      <c r="D34" s="88"/>
      <c r="E34" s="88" t="s">
        <v>6700</v>
      </c>
      <c r="F34" s="373"/>
      <c r="G34" s="84">
        <v>37</v>
      </c>
      <c r="H34" s="88"/>
      <c r="I34" s="88" t="s">
        <v>6700</v>
      </c>
      <c r="J34" s="373"/>
      <c r="K34" s="348">
        <v>0</v>
      </c>
      <c r="L34" s="88"/>
      <c r="M34" s="88" t="s">
        <v>6700</v>
      </c>
      <c r="N34" s="373"/>
      <c r="O34" s="309">
        <f>G34+K34</f>
        <v>37</v>
      </c>
      <c r="Q34" s="33"/>
    </row>
    <row r="35" spans="2:24" ht="12.6" customHeight="1" x14ac:dyDescent="0.2">
      <c r="B35" s="289"/>
      <c r="D35" s="44"/>
      <c r="E35" s="44" t="s">
        <v>4</v>
      </c>
      <c r="F35" s="374"/>
      <c r="G35" s="99">
        <f>SUM(G33:G34)</f>
        <v>72</v>
      </c>
      <c r="H35" s="44"/>
      <c r="I35" s="44" t="s">
        <v>4</v>
      </c>
      <c r="J35" s="373"/>
      <c r="K35" s="99">
        <f>SUM(K33:K34)</f>
        <v>0</v>
      </c>
      <c r="L35" s="44"/>
      <c r="M35" s="44" t="s">
        <v>4</v>
      </c>
      <c r="N35" s="374"/>
      <c r="O35" s="99">
        <f>G35+K35</f>
        <v>72</v>
      </c>
      <c r="Q35" s="33"/>
    </row>
    <row r="36" spans="2:24" ht="12.6" customHeight="1" x14ac:dyDescent="0.2">
      <c r="B36" s="289"/>
      <c r="D36" s="44"/>
      <c r="E36" s="44" t="s">
        <v>6604</v>
      </c>
      <c r="F36" s="375"/>
      <c r="G36" s="99">
        <f>VLOOKUP(E30,score2020,3,FALSE)</f>
        <v>0</v>
      </c>
      <c r="H36" s="44"/>
      <c r="I36" s="44" t="s">
        <v>6604</v>
      </c>
      <c r="J36" s="387"/>
      <c r="K36" s="99">
        <f>IF(K11="",0,VLOOKUP(K11,Achterstandsscore,3,FALSE))</f>
        <v>0</v>
      </c>
      <c r="L36" s="44"/>
      <c r="M36" s="44" t="s">
        <v>6604</v>
      </c>
      <c r="N36" s="373"/>
      <c r="O36" s="491">
        <f>G36+K36</f>
        <v>0</v>
      </c>
      <c r="Q36" s="33"/>
    </row>
    <row r="37" spans="2:24" ht="12.6" customHeight="1" x14ac:dyDescent="0.2">
      <c r="B37" s="289"/>
      <c r="D37" s="88"/>
      <c r="E37" s="88"/>
      <c r="F37" s="373"/>
      <c r="G37" s="366"/>
      <c r="H37" s="88"/>
      <c r="I37" s="88"/>
      <c r="J37" s="373"/>
      <c r="K37" s="366"/>
      <c r="L37" s="88"/>
      <c r="M37" s="88"/>
      <c r="N37" s="373"/>
      <c r="O37" s="366"/>
      <c r="Q37" s="33"/>
    </row>
    <row r="38" spans="2:24" ht="12.6" customHeight="1" x14ac:dyDescent="0.2">
      <c r="B38" s="289"/>
      <c r="D38" s="88"/>
      <c r="E38" s="88" t="s">
        <v>13</v>
      </c>
      <c r="F38" s="373"/>
      <c r="G38" s="402">
        <f>ROUND(+berekeningen!G34,2)</f>
        <v>75489.73</v>
      </c>
      <c r="H38" s="403"/>
      <c r="I38" s="88" t="s">
        <v>13</v>
      </c>
      <c r="J38" s="404"/>
      <c r="K38" s="402">
        <f>ROUND(IF(K30="nee",0,berekeningen!K34),2)</f>
        <v>0</v>
      </c>
      <c r="L38" s="403"/>
      <c r="M38" s="403" t="s">
        <v>13</v>
      </c>
      <c r="N38" s="404"/>
      <c r="O38" s="402">
        <f>berekeningen!O34</f>
        <v>75489.72600000001</v>
      </c>
      <c r="Q38" s="33"/>
      <c r="R38" s="304"/>
      <c r="V38" s="305"/>
      <c r="X38" s="25"/>
    </row>
    <row r="39" spans="2:24" ht="12.6" customHeight="1" x14ac:dyDescent="0.2">
      <c r="B39" s="289"/>
      <c r="D39" s="88"/>
      <c r="E39" s="88" t="s">
        <v>6643</v>
      </c>
      <c r="F39" s="373"/>
      <c r="G39" s="402">
        <f>ROUND(+berekeningen!G37,2)</f>
        <v>0</v>
      </c>
      <c r="H39" s="403"/>
      <c r="I39" s="88" t="s">
        <v>6643</v>
      </c>
      <c r="J39" s="404"/>
      <c r="K39" s="402">
        <f>ROUND(+berekeningen!K37,2)</f>
        <v>0</v>
      </c>
      <c r="L39" s="403"/>
      <c r="M39" s="88" t="s">
        <v>6643</v>
      </c>
      <c r="N39" s="404"/>
      <c r="O39" s="402">
        <f>berekeningen!O37</f>
        <v>0</v>
      </c>
      <c r="Q39" s="33"/>
      <c r="R39" s="304"/>
      <c r="V39" s="305"/>
      <c r="X39" s="25"/>
    </row>
    <row r="40" spans="2:24" ht="12.6" customHeight="1" x14ac:dyDescent="0.2">
      <c r="B40" s="289"/>
      <c r="D40" s="88"/>
      <c r="E40" s="88" t="s">
        <v>15</v>
      </c>
      <c r="F40" s="373"/>
      <c r="G40" s="402">
        <f>ROUND(IF((G33+G34)=0,0,berekeningen!G40),2)</f>
        <v>0</v>
      </c>
      <c r="H40" s="403"/>
      <c r="I40" s="88" t="s">
        <v>15</v>
      </c>
      <c r="J40" s="404"/>
      <c r="K40" s="402">
        <f>ROUND(IF(K30="nee",0,berekeningen!K40),2)</f>
        <v>0</v>
      </c>
      <c r="L40" s="403"/>
      <c r="M40" s="403" t="s">
        <v>15</v>
      </c>
      <c r="N40" s="404"/>
      <c r="O40" s="402">
        <f>ROUND(IF((O333+O34)=0,0,berekeningen!O40),2)</f>
        <v>0</v>
      </c>
      <c r="Q40" s="33"/>
    </row>
    <row r="41" spans="2:24" ht="12.6" customHeight="1" x14ac:dyDescent="0.2">
      <c r="B41" s="289"/>
      <c r="D41" s="88"/>
      <c r="E41" s="44" t="s">
        <v>118</v>
      </c>
      <c r="F41" s="373"/>
      <c r="G41" s="405">
        <f>SUM(G38:G40)</f>
        <v>75489.73</v>
      </c>
      <c r="H41" s="403"/>
      <c r="I41" s="44" t="s">
        <v>183</v>
      </c>
      <c r="J41" s="404"/>
      <c r="K41" s="405">
        <f>SUM(K38:K40)</f>
        <v>0</v>
      </c>
      <c r="L41" s="403"/>
      <c r="M41" s="406" t="s">
        <v>117</v>
      </c>
      <c r="N41" s="404"/>
      <c r="O41" s="405">
        <f>SUM(O38:O40)</f>
        <v>75489.72600000001</v>
      </c>
      <c r="Q41" s="33"/>
    </row>
    <row r="42" spans="2:24" ht="12.6" customHeight="1" x14ac:dyDescent="0.2">
      <c r="B42" s="289"/>
      <c r="D42" s="44"/>
      <c r="E42" s="44" t="s">
        <v>69</v>
      </c>
      <c r="F42" s="374"/>
      <c r="G42" s="405">
        <f>+berekeningen!G35</f>
        <v>18215.97</v>
      </c>
      <c r="H42" s="406"/>
      <c r="I42" s="44" t="s">
        <v>69</v>
      </c>
      <c r="J42" s="407"/>
      <c r="K42" s="405">
        <f>berekeningen!K35</f>
        <v>0</v>
      </c>
      <c r="L42" s="406"/>
      <c r="M42" s="406" t="s">
        <v>69</v>
      </c>
      <c r="N42" s="407"/>
      <c r="O42" s="405">
        <f>berekeningen!O35</f>
        <v>18215.97</v>
      </c>
      <c r="Q42" s="33"/>
    </row>
    <row r="43" spans="2:24" ht="12.6" customHeight="1" x14ac:dyDescent="0.2">
      <c r="B43" s="289"/>
      <c r="D43" s="44"/>
      <c r="E43" s="44"/>
      <c r="F43" s="374"/>
      <c r="G43" s="408"/>
      <c r="H43" s="406"/>
      <c r="I43" s="406"/>
      <c r="J43" s="407"/>
      <c r="K43" s="408"/>
      <c r="L43" s="406"/>
      <c r="M43" s="406" t="s">
        <v>14</v>
      </c>
      <c r="N43" s="407"/>
      <c r="O43" s="409">
        <f>ROUND(IF(O35=0,0,0.75*(berekeningen!G34+berekeningen!K34-berekeningen!O34)),2)</f>
        <v>0</v>
      </c>
      <c r="Q43" s="33"/>
    </row>
    <row r="44" spans="2:24" ht="12.6" customHeight="1" x14ac:dyDescent="0.2">
      <c r="B44" s="289"/>
      <c r="D44" s="397"/>
      <c r="E44" s="397"/>
      <c r="F44" s="398"/>
      <c r="G44" s="397"/>
      <c r="H44" s="399"/>
      <c r="I44" s="399"/>
      <c r="J44" s="398"/>
      <c r="K44" s="399"/>
      <c r="L44" s="399"/>
      <c r="M44" s="399"/>
      <c r="N44" s="398"/>
      <c r="O44" s="400"/>
      <c r="Q44" s="33"/>
    </row>
    <row r="45" spans="2:24" ht="12.6" customHeight="1" x14ac:dyDescent="0.2">
      <c r="B45" s="289"/>
      <c r="D45" s="299"/>
      <c r="E45" s="154"/>
      <c r="G45" s="154"/>
      <c r="Q45" s="33"/>
    </row>
    <row r="46" spans="2:24" ht="12.6" customHeight="1" x14ac:dyDescent="0.2">
      <c r="B46" s="289"/>
      <c r="D46" s="44" t="s">
        <v>206</v>
      </c>
      <c r="E46" s="237"/>
      <c r="F46" s="373"/>
      <c r="G46" s="88"/>
      <c r="H46" s="88"/>
      <c r="I46" s="44" t="s">
        <v>16</v>
      </c>
      <c r="J46" s="88"/>
      <c r="K46" s="84"/>
      <c r="L46" s="88"/>
      <c r="M46" s="44" t="s">
        <v>229</v>
      </c>
      <c r="N46" s="373"/>
      <c r="O46" s="277"/>
      <c r="Q46" s="268"/>
    </row>
    <row r="47" spans="2:24" ht="12.6" customHeight="1" x14ac:dyDescent="0.2">
      <c r="B47" s="289"/>
      <c r="D47" s="44"/>
      <c r="E47" s="88" t="s">
        <v>53</v>
      </c>
      <c r="F47" s="373"/>
      <c r="G47" s="235">
        <v>0</v>
      </c>
      <c r="H47" s="88"/>
      <c r="I47" s="88"/>
      <c r="J47" s="373"/>
      <c r="K47" s="88"/>
      <c r="L47" s="44"/>
      <c r="M47" s="601" t="str">
        <f>IF(K46="","",IF(OR(G52=0,K52=0),"Achterstandsscore opnieuw berekenen","Achterstandsscores bij elkaar optellen"))</f>
        <v/>
      </c>
      <c r="N47" s="374"/>
      <c r="O47" s="276"/>
      <c r="Q47" s="268"/>
    </row>
    <row r="48" spans="2:24" ht="12.6" customHeight="1" x14ac:dyDescent="0.2">
      <c r="B48" s="289"/>
      <c r="D48" s="44"/>
      <c r="E48" s="88" t="s">
        <v>54</v>
      </c>
      <c r="F48" s="373"/>
      <c r="G48" s="236">
        <v>0</v>
      </c>
      <c r="H48" s="88"/>
      <c r="I48" s="88"/>
      <c r="J48" s="373"/>
      <c r="K48" s="277"/>
      <c r="L48" s="44"/>
      <c r="M48" s="44"/>
      <c r="N48" s="374"/>
      <c r="O48" s="276"/>
      <c r="Q48" s="268"/>
    </row>
    <row r="49" spans="1:30" ht="12.6" customHeight="1" x14ac:dyDescent="0.2">
      <c r="B49" s="289"/>
      <c r="D49" s="88"/>
      <c r="E49" s="88" t="s">
        <v>6699</v>
      </c>
      <c r="F49" s="373"/>
      <c r="G49" s="84">
        <v>0</v>
      </c>
      <c r="H49" s="88"/>
      <c r="I49" s="88" t="s">
        <v>6699</v>
      </c>
      <c r="J49" s="373"/>
      <c r="K49" s="348">
        <v>0</v>
      </c>
      <c r="L49" s="88"/>
      <c r="M49" s="88" t="s">
        <v>6699</v>
      </c>
      <c r="N49" s="373"/>
      <c r="O49" s="309">
        <f>G49+K49</f>
        <v>0</v>
      </c>
      <c r="Q49" s="268"/>
    </row>
    <row r="50" spans="1:30" ht="12.6" customHeight="1" x14ac:dyDescent="0.2">
      <c r="B50" s="289"/>
      <c r="D50" s="88"/>
      <c r="E50" s="88" t="s">
        <v>6700</v>
      </c>
      <c r="F50" s="373"/>
      <c r="G50" s="84">
        <v>0</v>
      </c>
      <c r="H50" s="88"/>
      <c r="I50" s="88" t="s">
        <v>6700</v>
      </c>
      <c r="J50" s="373"/>
      <c r="K50" s="348">
        <v>0</v>
      </c>
      <c r="L50" s="88"/>
      <c r="M50" s="88" t="s">
        <v>6700</v>
      </c>
      <c r="N50" s="373"/>
      <c r="O50" s="309">
        <f>G50+K50</f>
        <v>0</v>
      </c>
      <c r="Q50" s="268"/>
    </row>
    <row r="51" spans="1:30" ht="12.6" customHeight="1" x14ac:dyDescent="0.2">
      <c r="A51" s="25"/>
      <c r="B51" s="32"/>
      <c r="C51" s="25"/>
      <c r="D51" s="44"/>
      <c r="E51" s="44" t="s">
        <v>4</v>
      </c>
      <c r="F51" s="374"/>
      <c r="G51" s="99">
        <f>SUM(G49:G50)</f>
        <v>0</v>
      </c>
      <c r="H51" s="44"/>
      <c r="I51" s="44" t="s">
        <v>4</v>
      </c>
      <c r="J51" s="373"/>
      <c r="K51" s="99">
        <f>SUM(K49:K50)</f>
        <v>0</v>
      </c>
      <c r="L51" s="44"/>
      <c r="M51" s="44" t="s">
        <v>4</v>
      </c>
      <c r="N51" s="374"/>
      <c r="O51" s="99">
        <f>G51+K51</f>
        <v>0</v>
      </c>
      <c r="Q51" s="268"/>
    </row>
    <row r="52" spans="1:30" s="25" customFormat="1" ht="12.6" customHeight="1" x14ac:dyDescent="0.2">
      <c r="A52" s="114"/>
      <c r="B52" s="289"/>
      <c r="C52" s="114"/>
      <c r="D52" s="44"/>
      <c r="E52" s="44" t="s">
        <v>6604</v>
      </c>
      <c r="F52" s="375"/>
      <c r="G52" s="99">
        <f>IF(E46="",0,VLOOKUP(E46,score2020,3,FALSE))</f>
        <v>0</v>
      </c>
      <c r="H52" s="44"/>
      <c r="I52" s="44" t="s">
        <v>6604</v>
      </c>
      <c r="J52" s="387"/>
      <c r="K52" s="99">
        <f>IF(K46="",0,VLOOKUP(I46,Achterstandsscore,3,FALSE))</f>
        <v>0</v>
      </c>
      <c r="L52" s="44"/>
      <c r="M52" s="44" t="s">
        <v>6604</v>
      </c>
      <c r="N52" s="373"/>
      <c r="O52" s="99">
        <f>G52+K52</f>
        <v>0</v>
      </c>
      <c r="P52" s="114"/>
      <c r="Q52" s="33"/>
      <c r="T52" s="114"/>
      <c r="U52" s="114"/>
      <c r="V52" s="114"/>
      <c r="W52" s="114"/>
      <c r="X52" s="114"/>
      <c r="Y52" s="114"/>
      <c r="Z52" s="114"/>
      <c r="AA52" s="114"/>
      <c r="AB52" s="114"/>
      <c r="AC52" s="114"/>
      <c r="AD52" s="114"/>
    </row>
    <row r="53" spans="1:30" s="25" customFormat="1" ht="12.6" customHeight="1" x14ac:dyDescent="0.2">
      <c r="A53" s="114"/>
      <c r="B53" s="289"/>
      <c r="C53" s="114"/>
      <c r="D53" s="88"/>
      <c r="E53" s="88"/>
      <c r="F53" s="373"/>
      <c r="G53" s="366"/>
      <c r="H53" s="88"/>
      <c r="I53" s="88"/>
      <c r="J53" s="373"/>
      <c r="K53" s="366"/>
      <c r="L53" s="88"/>
      <c r="M53" s="88"/>
      <c r="N53" s="373"/>
      <c r="O53" s="366"/>
      <c r="Q53" s="33"/>
    </row>
    <row r="54" spans="1:30" ht="12.6" customHeight="1" x14ac:dyDescent="0.2">
      <c r="B54" s="289"/>
      <c r="D54" s="88"/>
      <c r="E54" s="88" t="s">
        <v>13</v>
      </c>
      <c r="F54" s="373"/>
      <c r="G54" s="402">
        <f>berekeningen!G49</f>
        <v>0</v>
      </c>
      <c r="H54" s="403"/>
      <c r="I54" s="88" t="s">
        <v>13</v>
      </c>
      <c r="J54" s="404"/>
      <c r="K54" s="402">
        <f>ROUND(IF(K46="nee",0,berekeningen!K49),2)</f>
        <v>0</v>
      </c>
      <c r="L54" s="403"/>
      <c r="M54" s="403" t="s">
        <v>13</v>
      </c>
      <c r="N54" s="404"/>
      <c r="O54" s="402">
        <f>berekeningen!O49</f>
        <v>0</v>
      </c>
      <c r="Q54" s="268"/>
    </row>
    <row r="55" spans="1:30" ht="12.6" customHeight="1" x14ac:dyDescent="0.2">
      <c r="A55" s="25"/>
      <c r="B55" s="32"/>
      <c r="C55" s="25"/>
      <c r="D55" s="88"/>
      <c r="E55" s="88" t="s">
        <v>6643</v>
      </c>
      <c r="F55" s="373"/>
      <c r="G55" s="402">
        <f>berekeningen!G52</f>
        <v>0</v>
      </c>
      <c r="H55" s="403"/>
      <c r="I55" s="88" t="s">
        <v>6643</v>
      </c>
      <c r="J55" s="404"/>
      <c r="K55" s="402">
        <f>ROUND(IF(K46="nee",0,berekeningen!K52),2)</f>
        <v>0</v>
      </c>
      <c r="L55" s="403"/>
      <c r="M55" s="88" t="s">
        <v>6643</v>
      </c>
      <c r="N55" s="404"/>
      <c r="O55" s="402">
        <f>berekeningen!O52</f>
        <v>0</v>
      </c>
      <c r="Q55" s="268"/>
    </row>
    <row r="56" spans="1:30" ht="12.6" customHeight="1" x14ac:dyDescent="0.2">
      <c r="A56" s="25"/>
      <c r="B56" s="32"/>
      <c r="C56" s="25"/>
      <c r="D56" s="88"/>
      <c r="E56" s="88" t="s">
        <v>15</v>
      </c>
      <c r="F56" s="373"/>
      <c r="G56" s="402">
        <f>ROUND(IF(G51=0,0,berekeningen!G55),2)</f>
        <v>0</v>
      </c>
      <c r="H56" s="403"/>
      <c r="I56" s="88" t="s">
        <v>15</v>
      </c>
      <c r="J56" s="404"/>
      <c r="K56" s="402">
        <f>ROUND(IF(K46="nee",0,berekeningen!K55),2)</f>
        <v>0</v>
      </c>
      <c r="L56" s="403"/>
      <c r="M56" s="403" t="s">
        <v>15</v>
      </c>
      <c r="N56" s="404"/>
      <c r="O56" s="402">
        <f>berekeningen!O55</f>
        <v>0</v>
      </c>
      <c r="Q56" s="33"/>
      <c r="R56" s="25"/>
      <c r="S56" s="25"/>
      <c r="T56" s="25"/>
      <c r="U56" s="25"/>
      <c r="V56" s="25"/>
      <c r="W56" s="283"/>
    </row>
    <row r="57" spans="1:30" ht="12.6" customHeight="1" x14ac:dyDescent="0.2">
      <c r="B57" s="289"/>
      <c r="D57" s="88"/>
      <c r="E57" s="44" t="s">
        <v>119</v>
      </c>
      <c r="F57" s="373"/>
      <c r="G57" s="405">
        <f>SUM(G54:G56)</f>
        <v>0</v>
      </c>
      <c r="H57" s="403"/>
      <c r="I57" s="44" t="s">
        <v>183</v>
      </c>
      <c r="J57" s="404"/>
      <c r="K57" s="405">
        <f>SUM(K56:K56)</f>
        <v>0</v>
      </c>
      <c r="L57" s="403"/>
      <c r="M57" s="406" t="s">
        <v>117</v>
      </c>
      <c r="N57" s="404"/>
      <c r="O57" s="405">
        <f>SUM(O54:O56)</f>
        <v>0</v>
      </c>
      <c r="Q57" s="33"/>
      <c r="W57" s="278"/>
    </row>
    <row r="58" spans="1:30" s="25" customFormat="1" ht="12.6" customHeight="1" x14ac:dyDescent="0.2">
      <c r="A58" s="114"/>
      <c r="B58" s="289"/>
      <c r="C58" s="114"/>
      <c r="D58" s="44"/>
      <c r="E58" s="44" t="s">
        <v>69</v>
      </c>
      <c r="F58" s="374"/>
      <c r="G58" s="405">
        <f>+berekeningen!G50</f>
        <v>0</v>
      </c>
      <c r="H58" s="406"/>
      <c r="I58" s="44" t="s">
        <v>69</v>
      </c>
      <c r="J58" s="407"/>
      <c r="K58" s="405">
        <f>berekeningen!K50</f>
        <v>0</v>
      </c>
      <c r="L58" s="406"/>
      <c r="M58" s="406" t="s">
        <v>69</v>
      </c>
      <c r="N58" s="407"/>
      <c r="O58" s="405">
        <f>berekeningen!O50</f>
        <v>0</v>
      </c>
      <c r="P58" s="114"/>
      <c r="Q58" s="33"/>
      <c r="R58" s="114"/>
      <c r="S58" s="114"/>
      <c r="T58" s="114"/>
      <c r="U58" s="114"/>
      <c r="V58" s="114"/>
      <c r="W58" s="278"/>
      <c r="X58" s="114"/>
    </row>
    <row r="59" spans="1:30" ht="12.6" customHeight="1" x14ac:dyDescent="0.2">
      <c r="B59" s="289"/>
      <c r="D59" s="44"/>
      <c r="E59" s="44"/>
      <c r="F59" s="374"/>
      <c r="G59" s="408"/>
      <c r="H59" s="406"/>
      <c r="I59" s="406"/>
      <c r="J59" s="407"/>
      <c r="K59" s="408"/>
      <c r="L59" s="406"/>
      <c r="M59" s="406" t="s">
        <v>14</v>
      </c>
      <c r="N59" s="407"/>
      <c r="O59" s="409">
        <f>ROUND(IF(O51=0,0,0.75*(berekeningen!G49+berekeningen!K49-berekeningen!O49)),2)</f>
        <v>0</v>
      </c>
      <c r="Q59" s="33"/>
      <c r="U59" s="25"/>
      <c r="X59" s="25"/>
    </row>
    <row r="60" spans="1:30" ht="12.6" customHeight="1" x14ac:dyDescent="0.2">
      <c r="A60" s="25"/>
      <c r="B60" s="32"/>
      <c r="C60" s="25"/>
      <c r="D60" s="396"/>
      <c r="E60" s="306"/>
      <c r="G60" s="306"/>
      <c r="H60" s="306"/>
      <c r="I60" s="306"/>
      <c r="K60" s="306"/>
      <c r="L60" s="341"/>
      <c r="Q60" s="33"/>
      <c r="R60" s="25"/>
      <c r="S60" s="25"/>
      <c r="T60" s="25"/>
      <c r="U60" s="25"/>
      <c r="X60" s="25"/>
    </row>
    <row r="61" spans="1:30" ht="12.6" customHeight="1" x14ac:dyDescent="0.2">
      <c r="A61" s="25"/>
      <c r="B61" s="32"/>
      <c r="C61" s="31"/>
      <c r="D61" s="290"/>
      <c r="E61" s="290"/>
      <c r="F61" s="392"/>
      <c r="G61" s="290"/>
      <c r="H61" s="290"/>
      <c r="I61" s="290"/>
      <c r="J61" s="392"/>
      <c r="K61" s="290"/>
      <c r="L61" s="290"/>
      <c r="M61" s="290"/>
      <c r="N61" s="392"/>
      <c r="O61" s="333"/>
      <c r="P61" s="290"/>
      <c r="Q61" s="33"/>
      <c r="R61" s="25"/>
      <c r="S61" s="25"/>
      <c r="T61" s="25"/>
      <c r="U61" s="25"/>
      <c r="X61" s="25"/>
    </row>
    <row r="62" spans="1:30" ht="12.6" customHeight="1" x14ac:dyDescent="0.2">
      <c r="A62" s="25"/>
      <c r="B62" s="347"/>
      <c r="C62" s="123"/>
      <c r="D62" s="323"/>
      <c r="E62" s="323"/>
      <c r="F62" s="395"/>
      <c r="G62" s="323"/>
      <c r="H62" s="323"/>
      <c r="I62" s="323"/>
      <c r="J62" s="395"/>
      <c r="K62" s="323"/>
      <c r="L62" s="323"/>
      <c r="M62" s="323"/>
      <c r="N62" s="395"/>
      <c r="O62" s="339"/>
      <c r="P62" s="323"/>
      <c r="Q62" s="420"/>
      <c r="R62" s="25"/>
      <c r="S62" s="25"/>
      <c r="T62" s="25"/>
      <c r="U62" s="25"/>
      <c r="X62" s="25"/>
    </row>
    <row r="63" spans="1:30" ht="12.6" customHeight="1" x14ac:dyDescent="0.2">
      <c r="A63" s="25"/>
      <c r="B63" s="421"/>
      <c r="C63" s="269"/>
      <c r="D63" s="287"/>
      <c r="E63" s="287"/>
      <c r="F63" s="391"/>
      <c r="G63" s="287"/>
      <c r="H63" s="287"/>
      <c r="I63" s="287"/>
      <c r="J63" s="391"/>
      <c r="K63" s="287"/>
      <c r="L63" s="287"/>
      <c r="M63" s="287"/>
      <c r="N63" s="391"/>
      <c r="O63" s="335"/>
      <c r="P63" s="287"/>
      <c r="Q63" s="422"/>
      <c r="R63" s="25"/>
      <c r="S63" s="25"/>
      <c r="T63" s="25"/>
      <c r="U63" s="25"/>
      <c r="X63" s="25"/>
    </row>
    <row r="64" spans="1:30" ht="12.6" customHeight="1" x14ac:dyDescent="0.2">
      <c r="A64" s="25"/>
      <c r="B64" s="32"/>
      <c r="C64" s="31"/>
      <c r="D64" s="290"/>
      <c r="E64" s="290"/>
      <c r="F64" s="392"/>
      <c r="G64" s="290"/>
      <c r="H64" s="290"/>
      <c r="I64" s="290"/>
      <c r="J64" s="392"/>
      <c r="K64" s="290"/>
      <c r="L64" s="290"/>
      <c r="M64" s="290"/>
      <c r="N64" s="392"/>
      <c r="O64" s="333"/>
      <c r="P64" s="290"/>
      <c r="Q64" s="33"/>
      <c r="R64" s="25"/>
      <c r="S64" s="25"/>
      <c r="T64" s="25"/>
      <c r="U64" s="25"/>
      <c r="X64" s="25"/>
    </row>
    <row r="65" spans="1:27" ht="12.6" customHeight="1" x14ac:dyDescent="0.2">
      <c r="B65" s="289"/>
      <c r="C65" s="88"/>
      <c r="D65" s="88"/>
      <c r="E65" s="88"/>
      <c r="F65" s="373"/>
      <c r="G65" s="88"/>
      <c r="H65" s="88"/>
      <c r="I65" s="88"/>
      <c r="J65" s="373"/>
      <c r="K65" s="88"/>
      <c r="L65" s="88"/>
      <c r="M65" s="88"/>
      <c r="N65" s="373"/>
      <c r="O65" s="277"/>
      <c r="P65" s="88"/>
      <c r="Q65" s="33"/>
      <c r="U65" s="25"/>
      <c r="X65" s="25"/>
    </row>
    <row r="66" spans="1:27" s="25" customFormat="1" ht="12.6" customHeight="1" x14ac:dyDescent="0.25">
      <c r="A66" s="114"/>
      <c r="B66" s="289"/>
      <c r="C66" s="88"/>
      <c r="D66" s="498" t="s">
        <v>6679</v>
      </c>
      <c r="E66" s="44"/>
      <c r="F66" s="373"/>
      <c r="G66" s="88"/>
      <c r="H66" s="88"/>
      <c r="I66" s="88"/>
      <c r="J66" s="373"/>
      <c r="K66" s="88"/>
      <c r="L66" s="88"/>
      <c r="M66" s="88"/>
      <c r="N66" s="373"/>
      <c r="O66" s="277"/>
      <c r="P66" s="88"/>
      <c r="Q66" s="33"/>
      <c r="R66" s="114"/>
      <c r="S66" s="114"/>
      <c r="T66" s="114"/>
      <c r="V66" s="114"/>
      <c r="W66" s="114"/>
      <c r="Y66" s="114"/>
    </row>
    <row r="67" spans="1:27" s="25" customFormat="1" ht="12.6" customHeight="1" x14ac:dyDescent="0.2">
      <c r="A67" s="114"/>
      <c r="B67" s="289"/>
      <c r="C67" s="88"/>
      <c r="D67" s="88"/>
      <c r="E67" s="88"/>
      <c r="F67" s="373"/>
      <c r="G67" s="88"/>
      <c r="H67" s="88"/>
      <c r="I67" s="88"/>
      <c r="J67" s="373"/>
      <c r="K67" s="88"/>
      <c r="L67" s="88"/>
      <c r="M67" s="88"/>
      <c r="N67" s="373"/>
      <c r="O67" s="277"/>
      <c r="P67" s="88"/>
      <c r="Q67" s="268"/>
    </row>
    <row r="68" spans="1:27" ht="12.6" customHeight="1" x14ac:dyDescent="0.2">
      <c r="B68" s="289"/>
      <c r="C68" s="88"/>
      <c r="D68" s="88"/>
      <c r="E68" s="237" t="s">
        <v>1285</v>
      </c>
      <c r="F68" s="373"/>
      <c r="G68" s="88"/>
      <c r="H68" s="88"/>
      <c r="I68" s="44"/>
      <c r="J68" s="88"/>
      <c r="K68" s="277"/>
      <c r="L68" s="88"/>
      <c r="M68" s="501" t="s">
        <v>229</v>
      </c>
      <c r="N68" s="502"/>
      <c r="O68" s="503"/>
      <c r="P68" s="88"/>
      <c r="Q68" s="268"/>
    </row>
    <row r="69" spans="1:27" ht="12.6" customHeight="1" x14ac:dyDescent="0.2">
      <c r="B69" s="289"/>
      <c r="C69" s="88"/>
      <c r="D69" s="88"/>
      <c r="E69" s="88" t="s">
        <v>53</v>
      </c>
      <c r="F69" s="374"/>
      <c r="G69" s="307">
        <f>IF((G13+G32+G48)=0,0,ROUND(+(G12*G13+G31*G32+G47*G48)/(G13+G32+G48),2))</f>
        <v>40.01</v>
      </c>
      <c r="H69" s="88"/>
      <c r="I69" s="88"/>
      <c r="J69" s="373"/>
      <c r="K69" s="88"/>
      <c r="L69" s="88"/>
      <c r="M69" s="501"/>
      <c r="N69" s="501"/>
      <c r="O69" s="504"/>
      <c r="P69" s="88"/>
      <c r="Q69" s="268"/>
    </row>
    <row r="70" spans="1:27" ht="12.6" customHeight="1" x14ac:dyDescent="0.2">
      <c r="B70" s="289"/>
      <c r="C70" s="88"/>
      <c r="D70" s="88"/>
      <c r="E70" s="88" t="s">
        <v>54</v>
      </c>
      <c r="F70" s="374"/>
      <c r="G70" s="308">
        <f>G13+G32+G48</f>
        <v>10.6752</v>
      </c>
      <c r="H70" s="88"/>
      <c r="I70" s="88"/>
      <c r="J70" s="373"/>
      <c r="K70" s="277"/>
      <c r="L70" s="88"/>
      <c r="M70" s="501"/>
      <c r="N70" s="501"/>
      <c r="O70" s="504"/>
      <c r="P70" s="88"/>
      <c r="Q70" s="268"/>
    </row>
    <row r="71" spans="1:27" ht="12.6" customHeight="1" x14ac:dyDescent="0.2">
      <c r="A71" s="27"/>
      <c r="B71" s="289"/>
      <c r="C71" s="88"/>
      <c r="D71" s="88"/>
      <c r="E71" s="88" t="s">
        <v>6699</v>
      </c>
      <c r="F71" s="373"/>
      <c r="G71" s="309">
        <f>O14+O33+O49</f>
        <v>84</v>
      </c>
      <c r="H71" s="88"/>
      <c r="I71" s="88"/>
      <c r="J71" s="373"/>
      <c r="K71" s="277"/>
      <c r="L71" s="88"/>
      <c r="M71" s="502" t="str">
        <f>"Aantal leerlingen 4 t/m 7 jaar per 1 oktober "&amp;tab!$D$4</f>
        <v>Aantal leerlingen 4 t/m 7 jaar per 1 oktober 2019</v>
      </c>
      <c r="N71" s="502"/>
      <c r="O71" s="505">
        <f>G71+K71</f>
        <v>84</v>
      </c>
      <c r="P71" s="88"/>
      <c r="Q71" s="268"/>
    </row>
    <row r="72" spans="1:27" ht="12.6" customHeight="1" x14ac:dyDescent="0.2">
      <c r="A72" s="27"/>
      <c r="B72" s="289"/>
      <c r="C72" s="88"/>
      <c r="D72" s="88"/>
      <c r="E72" s="88" t="s">
        <v>6700</v>
      </c>
      <c r="F72" s="373"/>
      <c r="G72" s="309">
        <f>O15+O34+O50</f>
        <v>88</v>
      </c>
      <c r="H72" s="44"/>
      <c r="I72" s="88"/>
      <c r="J72" s="373"/>
      <c r="K72" s="277"/>
      <c r="L72" s="88"/>
      <c r="M72" s="502" t="str">
        <f>"Aantal leerlingen 8 jaar e.o. per 1 oktober "&amp;tab!$D$4</f>
        <v>Aantal leerlingen 8 jaar e.o. per 1 oktober 2019</v>
      </c>
      <c r="N72" s="502"/>
      <c r="O72" s="505">
        <f>G72+K72</f>
        <v>88</v>
      </c>
      <c r="P72" s="88"/>
      <c r="Q72" s="268"/>
    </row>
    <row r="73" spans="1:27" ht="12.6" customHeight="1" x14ac:dyDescent="0.2">
      <c r="A73" s="27"/>
      <c r="B73" s="289"/>
      <c r="C73" s="88"/>
      <c r="D73" s="88"/>
      <c r="E73" s="44" t="s">
        <v>4</v>
      </c>
      <c r="F73" s="374"/>
      <c r="G73" s="99">
        <f>SUM(G71:G72)</f>
        <v>172</v>
      </c>
      <c r="H73" s="88"/>
      <c r="I73" s="44"/>
      <c r="J73" s="373"/>
      <c r="K73" s="276"/>
      <c r="L73" s="88"/>
      <c r="M73" s="501" t="s">
        <v>4</v>
      </c>
      <c r="N73" s="501"/>
      <c r="O73" s="506">
        <f>SUM(O71:O72)</f>
        <v>172</v>
      </c>
      <c r="P73" s="88"/>
      <c r="Q73" s="268"/>
    </row>
    <row r="74" spans="1:27" ht="12.6" customHeight="1" x14ac:dyDescent="0.2">
      <c r="A74" s="27"/>
      <c r="B74" s="289"/>
      <c r="C74" s="88"/>
      <c r="D74" s="88"/>
      <c r="E74" s="44" t="s">
        <v>6604</v>
      </c>
      <c r="F74" s="375"/>
      <c r="G74" s="491">
        <f>'score fusieschool'!D15</f>
        <v>0</v>
      </c>
      <c r="H74" s="88"/>
      <c r="I74" s="44"/>
      <c r="J74" s="387"/>
      <c r="K74" s="276"/>
      <c r="L74" s="88"/>
      <c r="M74" s="501" t="s">
        <v>6604</v>
      </c>
      <c r="N74" s="502"/>
      <c r="O74" s="507">
        <f>G74</f>
        <v>0</v>
      </c>
      <c r="P74" s="88"/>
      <c r="Q74" s="268"/>
    </row>
    <row r="75" spans="1:27" ht="12.6" customHeight="1" x14ac:dyDescent="0.2">
      <c r="A75" s="27"/>
      <c r="B75" s="289"/>
      <c r="C75" s="88"/>
      <c r="D75" s="88"/>
      <c r="E75" s="88"/>
      <c r="F75" s="373"/>
      <c r="G75" s="366" t="e">
        <f>ROUND(IF((#REF!*#REF!+#REF!*#REF!-tab!#REF!*G73)&lt;0,0,#REF!*#REF!+#REF!*#REF!-tab!#REF!*G73),0)</f>
        <v>#REF!</v>
      </c>
      <c r="H75" s="88"/>
      <c r="I75" s="88"/>
      <c r="J75" s="373"/>
      <c r="K75" s="366"/>
      <c r="L75" s="88"/>
      <c r="M75" s="502"/>
      <c r="N75" s="502"/>
      <c r="O75" s="503"/>
      <c r="P75" s="88"/>
      <c r="Q75" s="268"/>
    </row>
    <row r="76" spans="1:27" ht="12.6" customHeight="1" x14ac:dyDescent="0.2">
      <c r="A76" s="27"/>
      <c r="B76" s="32"/>
      <c r="C76" s="44"/>
      <c r="D76" s="88"/>
      <c r="E76" s="88" t="s">
        <v>13</v>
      </c>
      <c r="F76" s="373"/>
      <c r="G76" s="402">
        <f>ROUND(+berekeningen!G67,2)</f>
        <v>0</v>
      </c>
      <c r="H76" s="403"/>
      <c r="I76" s="88"/>
      <c r="J76" s="404"/>
      <c r="K76" s="500"/>
      <c r="L76" s="403"/>
      <c r="M76" s="508" t="s">
        <v>13</v>
      </c>
      <c r="N76" s="508"/>
      <c r="O76" s="509">
        <f>berekeningen!O67</f>
        <v>0</v>
      </c>
      <c r="P76" s="88"/>
      <c r="Q76" s="268"/>
    </row>
    <row r="77" spans="1:27" s="25" customFormat="1" ht="12.6" customHeight="1" x14ac:dyDescent="0.2">
      <c r="A77" s="27"/>
      <c r="B77" s="289"/>
      <c r="C77" s="88"/>
      <c r="D77" s="88"/>
      <c r="E77" s="88" t="s">
        <v>6643</v>
      </c>
      <c r="F77" s="373"/>
      <c r="G77" s="402">
        <f>berekeningen!G70</f>
        <v>0</v>
      </c>
      <c r="H77" s="403"/>
      <c r="I77" s="88"/>
      <c r="J77" s="404"/>
      <c r="K77" s="500"/>
      <c r="L77" s="403"/>
      <c r="M77" s="502" t="s">
        <v>6644</v>
      </c>
      <c r="N77" s="508"/>
      <c r="O77" s="509">
        <f>berekeningen!O70</f>
        <v>0</v>
      </c>
      <c r="P77" s="88"/>
      <c r="Q77" s="268"/>
    </row>
    <row r="78" spans="1:27" ht="12.6" customHeight="1" x14ac:dyDescent="0.2">
      <c r="A78" s="27"/>
      <c r="B78" s="289"/>
      <c r="C78" s="88"/>
      <c r="D78" s="44"/>
      <c r="E78" s="88" t="s">
        <v>15</v>
      </c>
      <c r="F78" s="373"/>
      <c r="G78" s="402">
        <f>berekeningen!G73</f>
        <v>0</v>
      </c>
      <c r="H78" s="403"/>
      <c r="I78" s="88"/>
      <c r="J78" s="404"/>
      <c r="K78" s="500"/>
      <c r="L78" s="403"/>
      <c r="M78" s="508" t="s">
        <v>15</v>
      </c>
      <c r="N78" s="508"/>
      <c r="O78" s="509">
        <f>berekeningen!O73</f>
        <v>0</v>
      </c>
      <c r="P78" s="88"/>
      <c r="Q78" s="268"/>
    </row>
    <row r="79" spans="1:27" ht="12.6" customHeight="1" x14ac:dyDescent="0.2">
      <c r="A79" s="27"/>
      <c r="B79" s="289"/>
      <c r="C79" s="88"/>
      <c r="D79" s="88"/>
      <c r="E79" s="44" t="s">
        <v>183</v>
      </c>
      <c r="F79" s="373"/>
      <c r="G79" s="405">
        <f>SUM(G76:G78)</f>
        <v>0</v>
      </c>
      <c r="H79" s="403"/>
      <c r="I79" s="44"/>
      <c r="J79" s="404"/>
      <c r="K79" s="408"/>
      <c r="L79" s="403"/>
      <c r="M79" s="510" t="s">
        <v>117</v>
      </c>
      <c r="N79" s="508"/>
      <c r="O79" s="511">
        <f>SUM(O76:O78)</f>
        <v>0</v>
      </c>
      <c r="P79" s="88"/>
      <c r="Q79" s="33"/>
    </row>
    <row r="80" spans="1:27" s="25" customFormat="1" ht="12.6" customHeight="1" x14ac:dyDescent="0.2">
      <c r="A80" s="27"/>
      <c r="B80" s="32"/>
      <c r="C80" s="44"/>
      <c r="D80" s="88"/>
      <c r="E80" s="44" t="s">
        <v>69</v>
      </c>
      <c r="F80" s="374"/>
      <c r="G80" s="405">
        <f>+berekeningen!O68</f>
        <v>33526.94</v>
      </c>
      <c r="H80" s="403"/>
      <c r="I80" s="44"/>
      <c r="J80" s="407"/>
      <c r="K80" s="408"/>
      <c r="L80" s="403"/>
      <c r="M80" s="510" t="s">
        <v>69</v>
      </c>
      <c r="N80" s="510"/>
      <c r="O80" s="511">
        <f>berekeningen!O68</f>
        <v>33526.94</v>
      </c>
      <c r="P80" s="88"/>
      <c r="Q80" s="268"/>
      <c r="U80" s="114"/>
      <c r="V80" s="114"/>
      <c r="W80" s="114"/>
      <c r="X80" s="114"/>
      <c r="Y80" s="114"/>
      <c r="Z80" s="114"/>
      <c r="AA80" s="114"/>
    </row>
    <row r="81" spans="1:34" ht="12.6" customHeight="1" x14ac:dyDescent="0.2">
      <c r="A81" s="27"/>
      <c r="B81" s="289"/>
      <c r="C81" s="88"/>
      <c r="D81" s="44"/>
      <c r="E81" s="44"/>
      <c r="F81" s="374"/>
      <c r="G81" s="408"/>
      <c r="H81" s="403"/>
      <c r="I81" s="403"/>
      <c r="J81" s="404"/>
      <c r="K81" s="403"/>
      <c r="L81" s="403"/>
      <c r="M81" s="510" t="s">
        <v>14</v>
      </c>
      <c r="N81" s="510"/>
      <c r="O81" s="512">
        <f>ROUND(IF(O73=0,0,0.75*(berekeningen!G67+berekeningen!K67-berekeningen!O67)),2)</f>
        <v>0</v>
      </c>
      <c r="P81" s="88"/>
      <c r="Q81" s="33"/>
    </row>
    <row r="82" spans="1:34" ht="12.6" customHeight="1" x14ac:dyDescent="0.2">
      <c r="A82" s="27"/>
      <c r="B82" s="289"/>
      <c r="C82" s="88"/>
      <c r="D82" s="88"/>
      <c r="E82" s="88"/>
      <c r="F82" s="373"/>
      <c r="G82" s="88"/>
      <c r="H82" s="88"/>
      <c r="I82" s="88"/>
      <c r="J82" s="373"/>
      <c r="K82" s="88"/>
      <c r="L82" s="88"/>
      <c r="M82" s="88"/>
      <c r="N82" s="373"/>
      <c r="O82" s="277"/>
      <c r="P82" s="88"/>
      <c r="Q82" s="268"/>
    </row>
    <row r="83" spans="1:34" ht="12.6" customHeight="1" x14ac:dyDescent="0.2">
      <c r="A83" s="25"/>
      <c r="B83" s="32"/>
      <c r="C83" s="31"/>
      <c r="D83" s="290"/>
      <c r="E83" s="290"/>
      <c r="F83" s="392"/>
      <c r="G83" s="290"/>
      <c r="H83" s="290"/>
      <c r="I83" s="290"/>
      <c r="J83" s="392"/>
      <c r="K83" s="290"/>
      <c r="L83" s="290"/>
      <c r="M83" s="290"/>
      <c r="N83" s="392"/>
      <c r="O83" s="333"/>
      <c r="P83" s="290"/>
      <c r="Q83" s="33"/>
      <c r="R83" s="25"/>
      <c r="S83" s="25"/>
      <c r="T83" s="25"/>
      <c r="U83" s="25"/>
      <c r="X83" s="25"/>
    </row>
    <row r="84" spans="1:34" ht="12.6" customHeight="1" x14ac:dyDescent="0.2">
      <c r="A84" s="27"/>
      <c r="B84" s="289"/>
      <c r="D84" s="299"/>
      <c r="E84" s="154"/>
      <c r="F84" s="372"/>
      <c r="G84" s="154"/>
      <c r="H84" s="88"/>
      <c r="L84" s="301"/>
      <c r="Q84" s="268"/>
    </row>
    <row r="85" spans="1:34" ht="12.6" customHeight="1" x14ac:dyDescent="0.2">
      <c r="A85" s="27"/>
      <c r="B85" s="289"/>
      <c r="D85" s="300"/>
      <c r="E85" s="312" t="s">
        <v>74</v>
      </c>
      <c r="F85" s="373"/>
      <c r="G85" s="88"/>
      <c r="H85" s="88"/>
      <c r="L85" s="301"/>
      <c r="Q85" s="263"/>
      <c r="Y85" s="25"/>
      <c r="Z85" s="25"/>
      <c r="AA85" s="25"/>
    </row>
    <row r="86" spans="1:34" ht="12.6" customHeight="1" x14ac:dyDescent="0.2">
      <c r="A86" s="27"/>
      <c r="B86" s="289"/>
      <c r="D86" s="300"/>
      <c r="E86" s="312"/>
      <c r="F86" s="373"/>
      <c r="H86" s="88"/>
      <c r="L86" s="301"/>
      <c r="Q86" s="263"/>
    </row>
    <row r="87" spans="1:34" s="264" customFormat="1" ht="12.6" customHeight="1" x14ac:dyDescent="0.2">
      <c r="A87" s="259"/>
      <c r="B87" s="289"/>
      <c r="C87" s="114"/>
      <c r="D87" s="300"/>
      <c r="E87" s="312" t="s">
        <v>232</v>
      </c>
      <c r="F87" s="373"/>
      <c r="G87" s="114"/>
      <c r="H87" s="88"/>
      <c r="I87" s="312" t="s">
        <v>233</v>
      </c>
      <c r="J87" s="371"/>
      <c r="K87" s="114"/>
      <c r="L87" s="301"/>
      <c r="M87" s="114"/>
      <c r="N87" s="371"/>
      <c r="O87" s="286"/>
      <c r="P87" s="114"/>
      <c r="Q87" s="268"/>
      <c r="U87" s="114"/>
      <c r="V87" s="114"/>
      <c r="W87" s="114"/>
      <c r="X87" s="114"/>
    </row>
    <row r="88" spans="1:34" s="264" customFormat="1" ht="12.6" customHeight="1" x14ac:dyDescent="0.2">
      <c r="A88" s="259"/>
      <c r="B88" s="260"/>
      <c r="D88" s="300"/>
      <c r="E88" s="313" t="s">
        <v>59</v>
      </c>
      <c r="F88" s="378"/>
      <c r="G88" s="114"/>
      <c r="H88" s="88"/>
      <c r="I88" s="313" t="s">
        <v>59</v>
      </c>
      <c r="J88" s="371"/>
      <c r="K88" s="114"/>
      <c r="L88" s="301"/>
      <c r="M88" s="114"/>
      <c r="N88" s="371"/>
      <c r="O88" s="286"/>
      <c r="P88" s="114"/>
      <c r="Q88" s="268"/>
      <c r="U88" s="114"/>
      <c r="V88" s="114"/>
      <c r="W88" s="114"/>
      <c r="X88" s="114"/>
      <c r="Y88" s="311"/>
      <c r="Z88" s="311"/>
      <c r="AA88" s="311"/>
    </row>
    <row r="89" spans="1:34" ht="12.6" customHeight="1" x14ac:dyDescent="0.2">
      <c r="A89" s="27"/>
      <c r="B89" s="260"/>
      <c r="C89" s="264"/>
      <c r="D89" s="300"/>
      <c r="E89" s="155" t="s">
        <v>57</v>
      </c>
      <c r="G89" s="402">
        <f>IF(K11="ja",O22+O24,G22)+IF(K30="ja",O41+O43,G41)+IF(K46="ja",O57+O59,G57)</f>
        <v>121666.26999999999</v>
      </c>
      <c r="H89" s="403"/>
      <c r="I89" s="414" t="s">
        <v>57</v>
      </c>
      <c r="J89" s="411"/>
      <c r="K89" s="402">
        <f>G89-'complete ll-pop'!F36-'complete ll-pop'!F57</f>
        <v>121666.26999999999</v>
      </c>
      <c r="Q89" s="268"/>
      <c r="Y89" s="25"/>
      <c r="Z89" s="25"/>
      <c r="AA89" s="25"/>
    </row>
    <row r="90" spans="1:34" s="25" customFormat="1" ht="12.6" customHeight="1" x14ac:dyDescent="0.2">
      <c r="A90" s="27"/>
      <c r="B90" s="289"/>
      <c r="C90" s="114"/>
      <c r="D90" s="300"/>
      <c r="E90" s="155" t="s">
        <v>58</v>
      </c>
      <c r="F90" s="371"/>
      <c r="G90" s="402">
        <f>IF(K68="ja",O79+O81,G79)</f>
        <v>0</v>
      </c>
      <c r="H90" s="403"/>
      <c r="I90" s="414" t="s">
        <v>58</v>
      </c>
      <c r="J90" s="411"/>
      <c r="K90" s="402">
        <f>G90</f>
        <v>0</v>
      </c>
      <c r="L90" s="301"/>
      <c r="M90" s="114"/>
      <c r="N90" s="371"/>
      <c r="O90" s="286"/>
      <c r="P90" s="114"/>
      <c r="Q90" s="268"/>
      <c r="U90" s="114"/>
      <c r="V90" s="114"/>
      <c r="W90" s="114"/>
      <c r="X90" s="114"/>
      <c r="Y90" s="114"/>
      <c r="Z90" s="114"/>
      <c r="AA90" s="114"/>
    </row>
    <row r="91" spans="1:34" s="25" customFormat="1" ht="12.6" customHeight="1" x14ac:dyDescent="0.2">
      <c r="A91" s="27"/>
      <c r="B91" s="289"/>
      <c r="C91" s="114"/>
      <c r="D91" s="300"/>
      <c r="E91" s="155"/>
      <c r="F91" s="379"/>
      <c r="G91" s="413">
        <f>G89-G90</f>
        <v>121666.26999999999</v>
      </c>
      <c r="H91" s="410"/>
      <c r="I91" s="414"/>
      <c r="J91" s="404"/>
      <c r="K91" s="413">
        <f>K89-K90</f>
        <v>121666.26999999999</v>
      </c>
      <c r="L91" s="301"/>
      <c r="M91" s="114"/>
      <c r="N91" s="371"/>
      <c r="O91" s="286"/>
      <c r="P91" s="114"/>
      <c r="Q91" s="33"/>
      <c r="U91" s="114"/>
      <c r="V91" s="114"/>
      <c r="W91" s="114"/>
      <c r="X91" s="114"/>
      <c r="Y91" s="114"/>
      <c r="Z91" s="114"/>
      <c r="AA91" s="114"/>
    </row>
    <row r="92" spans="1:34" s="25" customFormat="1" ht="12.6" customHeight="1" x14ac:dyDescent="0.2">
      <c r="A92" s="27"/>
      <c r="B92" s="289"/>
      <c r="C92" s="114"/>
      <c r="D92" s="299"/>
      <c r="E92" s="313" t="s">
        <v>55</v>
      </c>
      <c r="F92" s="371"/>
      <c r="G92" s="410"/>
      <c r="H92" s="403"/>
      <c r="I92" s="313" t="s">
        <v>55</v>
      </c>
      <c r="J92" s="411"/>
      <c r="K92" s="410"/>
      <c r="L92" s="301"/>
      <c r="M92" s="114"/>
      <c r="N92" s="371"/>
      <c r="O92" s="286"/>
      <c r="P92" s="114"/>
      <c r="Q92" s="268"/>
      <c r="U92" s="114"/>
      <c r="V92" s="114"/>
      <c r="W92" s="114"/>
      <c r="X92" s="114"/>
      <c r="Y92" s="114"/>
      <c r="Z92" s="114"/>
      <c r="AA92" s="114"/>
    </row>
    <row r="93" spans="1:34" s="25" customFormat="1" ht="12.6" customHeight="1" x14ac:dyDescent="0.2">
      <c r="A93" s="27"/>
      <c r="B93" s="289"/>
      <c r="C93" s="114"/>
      <c r="D93" s="300"/>
      <c r="E93" s="155" t="s">
        <v>76</v>
      </c>
      <c r="F93" s="371"/>
      <c r="G93" s="402">
        <f>IF(K11="ja",G23,O23)+IF(K30="ja",G42,O42)+IF(K46="ja",G58,O58)</f>
        <v>51742.91</v>
      </c>
      <c r="H93" s="403"/>
      <c r="I93" s="155" t="s">
        <v>76</v>
      </c>
      <c r="J93" s="411"/>
      <c r="K93" s="402">
        <f>G93</f>
        <v>51742.91</v>
      </c>
      <c r="L93" s="301"/>
      <c r="M93" s="114"/>
      <c r="N93" s="371"/>
      <c r="O93" s="286"/>
      <c r="P93" s="114"/>
      <c r="Q93" s="268"/>
      <c r="U93" s="114"/>
      <c r="V93" s="114"/>
      <c r="W93" s="114"/>
      <c r="X93" s="114"/>
    </row>
    <row r="94" spans="1:34" s="25" customFormat="1" ht="12.6" customHeight="1" x14ac:dyDescent="0.2">
      <c r="A94" s="27"/>
      <c r="B94" s="32"/>
      <c r="D94" s="300"/>
      <c r="E94" s="155" t="s">
        <v>75</v>
      </c>
      <c r="F94" s="371"/>
      <c r="G94" s="402">
        <f>+G80</f>
        <v>33526.94</v>
      </c>
      <c r="H94" s="403"/>
      <c r="I94" s="155" t="s">
        <v>75</v>
      </c>
      <c r="J94" s="412"/>
      <c r="K94" s="402">
        <f>G94</f>
        <v>33526.94</v>
      </c>
      <c r="L94" s="50"/>
      <c r="N94" s="380"/>
      <c r="O94" s="328"/>
      <c r="Q94" s="268"/>
      <c r="U94" s="114"/>
      <c r="V94" s="114"/>
      <c r="W94" s="114"/>
      <c r="X94" s="114"/>
      <c r="AE94" s="114"/>
      <c r="AF94" s="114"/>
      <c r="AG94" s="114"/>
      <c r="AH94" s="114"/>
    </row>
    <row r="95" spans="1:34" s="25" customFormat="1" ht="12.6" customHeight="1" x14ac:dyDescent="0.2">
      <c r="A95" s="27"/>
      <c r="B95" s="289"/>
      <c r="C95" s="114"/>
      <c r="D95" s="300"/>
      <c r="E95" s="238"/>
      <c r="F95" s="380"/>
      <c r="G95" s="413">
        <f>G93-G94</f>
        <v>18215.97</v>
      </c>
      <c r="H95" s="403"/>
      <c r="I95" s="238"/>
      <c r="J95" s="411"/>
      <c r="K95" s="413">
        <f>K93-K94</f>
        <v>18215.97</v>
      </c>
      <c r="L95" s="301"/>
      <c r="M95" s="114"/>
      <c r="N95" s="371"/>
      <c r="O95" s="286"/>
      <c r="P95" s="114"/>
      <c r="Q95" s="268"/>
      <c r="U95" s="114"/>
      <c r="V95" s="114"/>
      <c r="W95" s="114"/>
      <c r="X95" s="114"/>
      <c r="Y95" s="114"/>
      <c r="Z95" s="114"/>
      <c r="AA95" s="114"/>
    </row>
    <row r="96" spans="1:34" s="25" customFormat="1" ht="12.6" customHeight="1" x14ac:dyDescent="0.25">
      <c r="A96" s="27"/>
      <c r="B96" s="289"/>
      <c r="C96" s="114"/>
      <c r="D96" s="300"/>
      <c r="E96" s="313" t="s">
        <v>60</v>
      </c>
      <c r="F96" s="371"/>
      <c r="G96" s="410"/>
      <c r="H96" s="406"/>
      <c r="I96" s="313" t="s">
        <v>60</v>
      </c>
      <c r="J96" s="411"/>
      <c r="K96" s="410"/>
      <c r="L96" s="301"/>
      <c r="M96" s="114"/>
      <c r="N96" s="371"/>
      <c r="O96" s="286"/>
      <c r="P96" s="114"/>
      <c r="Q96" s="268"/>
      <c r="U96" s="114"/>
      <c r="V96" s="314"/>
      <c r="W96" s="314"/>
      <c r="X96" s="114"/>
      <c r="Y96" s="114"/>
      <c r="Z96" s="114"/>
      <c r="AA96" s="114"/>
    </row>
    <row r="97" spans="1:27" s="25" customFormat="1" ht="12.6" customHeight="1" x14ac:dyDescent="0.2">
      <c r="A97" s="27"/>
      <c r="B97" s="289"/>
      <c r="C97" s="114"/>
      <c r="D97" s="47"/>
      <c r="E97" s="155" t="s">
        <v>180</v>
      </c>
      <c r="F97" s="371"/>
      <c r="G97" s="413">
        <f>G89+G93</f>
        <v>173409.18</v>
      </c>
      <c r="H97" s="403"/>
      <c r="I97" s="155" t="s">
        <v>180</v>
      </c>
      <c r="J97" s="411"/>
      <c r="K97" s="413">
        <f>K89+K93</f>
        <v>173409.18</v>
      </c>
      <c r="L97" s="50"/>
      <c r="N97" s="380"/>
      <c r="O97" s="328"/>
      <c r="Q97" s="268"/>
      <c r="U97" s="114"/>
      <c r="V97" s="114"/>
      <c r="W97" s="114"/>
      <c r="X97" s="114"/>
      <c r="Y97" s="114"/>
      <c r="Z97" s="114"/>
      <c r="AA97" s="114"/>
    </row>
    <row r="98" spans="1:27" s="25" customFormat="1" ht="12.6" customHeight="1" x14ac:dyDescent="0.2">
      <c r="A98" s="27"/>
      <c r="B98" s="289"/>
      <c r="C98" s="114"/>
      <c r="D98" s="300"/>
      <c r="E98" s="155" t="s">
        <v>181</v>
      </c>
      <c r="F98" s="380"/>
      <c r="G98" s="413">
        <f>G90+G94</f>
        <v>33526.94</v>
      </c>
      <c r="H98" s="403"/>
      <c r="I98" s="155" t="s">
        <v>181</v>
      </c>
      <c r="J98" s="412"/>
      <c r="K98" s="413">
        <f>K90+K94</f>
        <v>33526.94</v>
      </c>
      <c r="L98" s="114"/>
      <c r="M98" s="114"/>
      <c r="N98" s="371"/>
      <c r="O98" s="286"/>
      <c r="P98" s="114"/>
      <c r="Q98" s="268"/>
      <c r="V98" s="114"/>
      <c r="W98" s="114"/>
      <c r="X98" s="114"/>
      <c r="Y98" s="114"/>
      <c r="Z98" s="114"/>
      <c r="AA98" s="114"/>
    </row>
    <row r="99" spans="1:27" s="25" customFormat="1" ht="12.6" customHeight="1" x14ac:dyDescent="0.2">
      <c r="A99" s="27"/>
      <c r="B99" s="289"/>
      <c r="C99" s="114"/>
      <c r="D99" s="300"/>
      <c r="E99" s="315"/>
      <c r="F99" s="371"/>
      <c r="G99" s="405">
        <f>ROUND(G97-G98,2)</f>
        <v>139882.23999999999</v>
      </c>
      <c r="H99" s="406"/>
      <c r="I99" s="415"/>
      <c r="J99" s="411"/>
      <c r="K99" s="405">
        <f>ROUND(K97-K98,2)</f>
        <v>139882.23999999999</v>
      </c>
      <c r="L99" s="301"/>
      <c r="M99" s="114"/>
      <c r="N99" s="371"/>
      <c r="O99" s="286"/>
      <c r="P99" s="114"/>
      <c r="Q99" s="268"/>
      <c r="V99" s="114"/>
      <c r="W99" s="114"/>
      <c r="X99" s="114"/>
      <c r="Y99" s="114"/>
      <c r="Z99" s="114"/>
      <c r="AA99" s="114"/>
    </row>
    <row r="100" spans="1:27" s="25" customFormat="1" ht="12.6" customHeight="1" x14ac:dyDescent="0.2">
      <c r="A100" s="27"/>
      <c r="B100" s="289"/>
      <c r="C100" s="114"/>
      <c r="D100" s="47"/>
      <c r="E100" s="114"/>
      <c r="F100" s="371"/>
      <c r="G100" s="114"/>
      <c r="I100" s="415"/>
      <c r="J100" s="371"/>
      <c r="K100" s="114"/>
      <c r="L100" s="310"/>
      <c r="M100" s="114"/>
      <c r="N100" s="371"/>
      <c r="O100" s="286"/>
      <c r="P100" s="114"/>
      <c r="Q100" s="268"/>
      <c r="V100" s="114"/>
      <c r="W100" s="114"/>
      <c r="X100" s="114"/>
      <c r="Y100" s="114"/>
      <c r="Z100" s="114"/>
      <c r="AA100" s="114"/>
    </row>
    <row r="101" spans="1:27" s="25" customFormat="1" ht="12.6" customHeight="1" x14ac:dyDescent="0.2">
      <c r="A101" s="27"/>
      <c r="B101" s="289"/>
      <c r="C101" s="290"/>
      <c r="D101" s="290"/>
      <c r="E101" s="31"/>
      <c r="F101" s="392"/>
      <c r="G101" s="290"/>
      <c r="H101" s="290"/>
      <c r="I101" s="31"/>
      <c r="J101" s="392"/>
      <c r="K101" s="86"/>
      <c r="L101" s="316"/>
      <c r="M101" s="290"/>
      <c r="N101" s="392"/>
      <c r="O101" s="333"/>
      <c r="P101" s="290"/>
      <c r="Q101" s="268"/>
      <c r="V101" s="114"/>
      <c r="W101" s="114"/>
      <c r="X101" s="114"/>
      <c r="Y101" s="114"/>
      <c r="Z101" s="114"/>
      <c r="AA101" s="114"/>
    </row>
    <row r="102" spans="1:27" s="25" customFormat="1" ht="12.6" customHeight="1" x14ac:dyDescent="0.2">
      <c r="A102" s="27"/>
      <c r="B102" s="289"/>
      <c r="C102" s="114"/>
      <c r="D102" s="130"/>
      <c r="E102" s="130"/>
      <c r="F102" s="381"/>
      <c r="G102" s="147"/>
      <c r="H102" s="147"/>
      <c r="I102" s="147"/>
      <c r="J102" s="171"/>
      <c r="K102" s="130"/>
      <c r="L102" s="317"/>
      <c r="N102" s="380"/>
      <c r="O102" s="328"/>
      <c r="Q102" s="268"/>
      <c r="U102" s="114"/>
      <c r="V102" s="114"/>
      <c r="W102" s="114"/>
      <c r="X102" s="114"/>
      <c r="Y102" s="114"/>
      <c r="Z102" s="114"/>
      <c r="AA102" s="114"/>
    </row>
    <row r="103" spans="1:27" s="25" customFormat="1" ht="12.6" customHeight="1" x14ac:dyDescent="0.2">
      <c r="A103" s="27"/>
      <c r="B103" s="289"/>
      <c r="C103" s="114"/>
      <c r="D103" s="130"/>
      <c r="E103" s="143" t="s">
        <v>230</v>
      </c>
      <c r="F103" s="381"/>
      <c r="G103" s="147"/>
      <c r="H103" s="147"/>
      <c r="I103" s="147"/>
      <c r="J103" s="171"/>
      <c r="K103" s="130"/>
      <c r="L103" s="318"/>
      <c r="M103" s="264"/>
      <c r="N103" s="390"/>
      <c r="O103" s="338"/>
      <c r="P103" s="264"/>
      <c r="Q103" s="268"/>
      <c r="U103" s="114"/>
      <c r="V103" s="114"/>
      <c r="W103" s="114"/>
      <c r="X103" s="114"/>
      <c r="Y103" s="114"/>
      <c r="Z103" s="114"/>
      <c r="AA103" s="114"/>
    </row>
    <row r="104" spans="1:27" s="25" customFormat="1" ht="12.6" customHeight="1" x14ac:dyDescent="0.25">
      <c r="A104" s="27"/>
      <c r="B104" s="289"/>
      <c r="C104" s="114"/>
      <c r="D104" s="114"/>
      <c r="E104" s="131"/>
      <c r="F104" s="371"/>
      <c r="G104" s="114"/>
      <c r="H104" s="114"/>
      <c r="I104" s="114"/>
      <c r="J104" s="371"/>
      <c r="K104" s="114"/>
      <c r="L104" s="318"/>
      <c r="M104" s="264"/>
      <c r="N104" s="390"/>
      <c r="P104" s="264"/>
      <c r="Q104" s="268"/>
      <c r="U104" s="114"/>
      <c r="V104" s="114"/>
      <c r="W104" s="114"/>
      <c r="X104" s="314"/>
      <c r="Y104" s="114"/>
      <c r="Z104" s="114"/>
      <c r="AA104" s="114"/>
    </row>
    <row r="105" spans="1:27" s="25" customFormat="1" ht="12.6" customHeight="1" x14ac:dyDescent="0.2">
      <c r="A105" s="27"/>
      <c r="B105" s="289"/>
      <c r="C105" s="114"/>
      <c r="D105" s="130"/>
      <c r="E105" s="130" t="s">
        <v>153</v>
      </c>
      <c r="F105" s="381"/>
      <c r="G105" s="151"/>
      <c r="H105" s="114"/>
      <c r="I105" s="130" t="s">
        <v>154</v>
      </c>
      <c r="J105" s="381"/>
      <c r="K105" s="151"/>
      <c r="L105" s="301"/>
      <c r="Q105" s="268"/>
      <c r="V105" s="114"/>
      <c r="W105" s="114"/>
      <c r="X105" s="114"/>
      <c r="Y105" s="114"/>
      <c r="Z105" s="114"/>
      <c r="AA105" s="114"/>
    </row>
    <row r="106" spans="1:27" s="25" customFormat="1" ht="12.6" customHeight="1" x14ac:dyDescent="0.2">
      <c r="A106" s="27"/>
      <c r="B106" s="289"/>
      <c r="C106" s="114"/>
      <c r="D106" s="261"/>
      <c r="E106" s="401" t="s">
        <v>6701</v>
      </c>
      <c r="F106" s="382"/>
      <c r="G106" s="176"/>
      <c r="H106" s="262"/>
      <c r="I106" s="401" t="s">
        <v>6701</v>
      </c>
      <c r="J106" s="388"/>
      <c r="K106" s="176"/>
      <c r="L106" s="301"/>
      <c r="Q106" s="268"/>
      <c r="U106" s="114"/>
      <c r="V106" s="114"/>
      <c r="W106" s="114"/>
      <c r="X106" s="114"/>
      <c r="Y106" s="114"/>
      <c r="Z106" s="114"/>
      <c r="AA106" s="114"/>
    </row>
    <row r="107" spans="1:27" s="25" customFormat="1" ht="12.6" customHeight="1" x14ac:dyDescent="0.2">
      <c r="A107" s="27"/>
      <c r="B107" s="289"/>
      <c r="C107" s="114"/>
      <c r="D107" s="261"/>
      <c r="E107" s="401" t="s">
        <v>6707</v>
      </c>
      <c r="F107" s="382"/>
      <c r="G107" s="176"/>
      <c r="H107" s="262"/>
      <c r="I107" s="401" t="s">
        <v>6706</v>
      </c>
      <c r="J107" s="382"/>
      <c r="K107" s="176"/>
      <c r="L107" s="301"/>
      <c r="P107" s="114"/>
      <c r="Q107" s="268"/>
      <c r="U107" s="114"/>
      <c r="V107" s="114"/>
      <c r="W107" s="114"/>
      <c r="X107" s="114"/>
      <c r="Y107" s="114"/>
      <c r="Z107" s="114"/>
      <c r="AA107" s="114"/>
    </row>
    <row r="108" spans="1:27" ht="12.6" customHeight="1" x14ac:dyDescent="0.2">
      <c r="A108" s="27"/>
      <c r="B108" s="289"/>
      <c r="D108" s="130"/>
      <c r="E108" s="240"/>
      <c r="F108" s="381"/>
      <c r="G108" s="151"/>
      <c r="H108" s="151"/>
      <c r="I108" s="240"/>
      <c r="J108" s="381"/>
      <c r="K108" s="151"/>
      <c r="L108" s="301"/>
      <c r="Q108" s="268"/>
      <c r="U108" s="25"/>
    </row>
    <row r="109" spans="1:27" ht="12.6" customHeight="1" x14ac:dyDescent="0.2">
      <c r="A109" s="27"/>
      <c r="B109" s="289"/>
      <c r="D109" s="130"/>
      <c r="E109" s="145" t="str">
        <f>E30</f>
        <v>18UF00</v>
      </c>
      <c r="F109" s="383"/>
      <c r="G109" s="167">
        <v>50</v>
      </c>
      <c r="H109" s="25"/>
      <c r="I109" s="145" t="str">
        <f>E109</f>
        <v>18UF00</v>
      </c>
      <c r="J109" s="383"/>
      <c r="K109" s="167">
        <v>70</v>
      </c>
      <c r="L109" s="301"/>
      <c r="Q109" s="268"/>
    </row>
    <row r="110" spans="1:27" ht="12.6" customHeight="1" x14ac:dyDescent="0.2">
      <c r="B110" s="289"/>
      <c r="D110" s="130"/>
      <c r="E110" s="145">
        <f>E46</f>
        <v>0</v>
      </c>
      <c r="F110" s="383"/>
      <c r="G110" s="167">
        <v>0</v>
      </c>
      <c r="H110" s="151"/>
      <c r="I110" s="145">
        <f>E110</f>
        <v>0</v>
      </c>
      <c r="J110" s="383"/>
      <c r="K110" s="167">
        <v>0</v>
      </c>
      <c r="L110" s="301"/>
      <c r="Q110" s="268"/>
      <c r="U110" s="25"/>
    </row>
    <row r="111" spans="1:27" ht="12.6" customHeight="1" x14ac:dyDescent="0.2">
      <c r="B111" s="289"/>
      <c r="D111" s="131"/>
      <c r="E111" s="153" t="s">
        <v>4</v>
      </c>
      <c r="F111" s="384"/>
      <c r="G111" s="168">
        <f>SUM(G109:G110)</f>
        <v>50</v>
      </c>
      <c r="H111" s="190"/>
      <c r="I111" s="153" t="s">
        <v>4</v>
      </c>
      <c r="J111" s="384"/>
      <c r="K111" s="168">
        <f>SUM(K109:K110)</f>
        <v>70</v>
      </c>
      <c r="L111" s="301"/>
      <c r="Q111" s="268"/>
    </row>
    <row r="112" spans="1:27" ht="12.6" customHeight="1" x14ac:dyDescent="0.2">
      <c r="B112" s="289"/>
      <c r="D112" s="218"/>
      <c r="E112" s="463"/>
      <c r="F112" s="464"/>
      <c r="G112" s="463"/>
      <c r="H112" s="190"/>
      <c r="I112" s="463"/>
      <c r="J112" s="464"/>
      <c r="K112" s="463"/>
      <c r="L112" s="310"/>
      <c r="Q112" s="268"/>
    </row>
    <row r="113" spans="2:24" ht="12.6" customHeight="1" x14ac:dyDescent="0.2">
      <c r="B113" s="289"/>
      <c r="D113" s="218"/>
      <c r="E113" s="455"/>
      <c r="F113" s="456"/>
      <c r="G113" s="457"/>
      <c r="H113" s="457"/>
      <c r="I113" s="457"/>
      <c r="J113" s="458"/>
      <c r="K113" s="455"/>
      <c r="L113" s="459"/>
      <c r="M113" s="303"/>
      <c r="N113" s="377"/>
      <c r="O113" s="344"/>
      <c r="Q113" s="268"/>
    </row>
    <row r="114" spans="2:24" ht="12.6" customHeight="1" x14ac:dyDescent="0.2">
      <c r="B114" s="289"/>
      <c r="D114" s="218"/>
      <c r="E114" s="173"/>
      <c r="F114" s="460"/>
      <c r="G114" s="461"/>
      <c r="H114" s="461"/>
      <c r="I114" s="461"/>
      <c r="J114" s="462"/>
      <c r="K114" s="173"/>
      <c r="Q114" s="268"/>
    </row>
    <row r="115" spans="2:24" ht="12.6" customHeight="1" x14ac:dyDescent="0.2">
      <c r="B115" s="289"/>
      <c r="D115" s="218"/>
      <c r="E115" s="153" t="s">
        <v>231</v>
      </c>
      <c r="F115" s="385"/>
      <c r="G115" s="430">
        <f>ROUNDDOWN(G111/K111,2)</f>
        <v>0.71</v>
      </c>
      <c r="I115" s="153" t="s">
        <v>236</v>
      </c>
      <c r="J115" s="385"/>
      <c r="K115" s="469" t="str">
        <f>IF(G115&gt;=50%,"substantiële fusie-instroom",IF(G115&gt;=25%,"beperkte fusie-instroom","geen fusie faciliteit"))</f>
        <v>substantiële fusie-instroom</v>
      </c>
      <c r="L115" s="310"/>
      <c r="Q115" s="268"/>
    </row>
    <row r="116" spans="2:24" ht="12.6" customHeight="1" x14ac:dyDescent="0.2">
      <c r="B116" s="289"/>
      <c r="D116" s="218"/>
      <c r="F116" s="464"/>
      <c r="I116" s="44" t="s">
        <v>237</v>
      </c>
      <c r="J116" s="389"/>
      <c r="K116" s="465">
        <f>IF(K115=E120,G120,(IF(K115=I120,K120,0)))</f>
        <v>839293.43999999994</v>
      </c>
      <c r="L116" s="310"/>
      <c r="Q116" s="268"/>
    </row>
    <row r="117" spans="2:24" ht="12.6" customHeight="1" x14ac:dyDescent="0.2">
      <c r="B117" s="289"/>
      <c r="D117" s="218"/>
      <c r="F117" s="464"/>
      <c r="I117" s="470"/>
      <c r="J117" s="389"/>
      <c r="L117" s="310"/>
      <c r="Q117" s="268"/>
    </row>
    <row r="118" spans="2:24" ht="12.6" customHeight="1" x14ac:dyDescent="0.2">
      <c r="B118" s="289"/>
      <c r="D118" s="205"/>
      <c r="E118" s="455"/>
      <c r="F118" s="456"/>
      <c r="G118" s="457"/>
      <c r="H118" s="457"/>
      <c r="I118" s="457"/>
      <c r="J118" s="458"/>
      <c r="K118" s="455"/>
      <c r="L118" s="459"/>
      <c r="M118" s="303"/>
      <c r="N118" s="377"/>
      <c r="O118" s="344"/>
      <c r="Q118" s="268"/>
    </row>
    <row r="119" spans="2:24" ht="12.6" customHeight="1" x14ac:dyDescent="0.2">
      <c r="B119" s="289"/>
      <c r="D119" s="205"/>
      <c r="E119" s="173"/>
      <c r="F119" s="460"/>
      <c r="G119" s="461"/>
      <c r="H119" s="461"/>
      <c r="I119" s="461"/>
      <c r="J119" s="462"/>
      <c r="K119" s="173"/>
      <c r="Q119" s="268"/>
    </row>
    <row r="120" spans="2:24" ht="12.6" customHeight="1" x14ac:dyDescent="0.2">
      <c r="B120" s="319"/>
      <c r="C120" s="349"/>
      <c r="D120" s="88"/>
      <c r="E120" s="416" t="s">
        <v>86</v>
      </c>
      <c r="F120" s="417"/>
      <c r="G120" s="419">
        <f>SUM(G122:G127)</f>
        <v>839293.43999999994</v>
      </c>
      <c r="H120" s="418"/>
      <c r="I120" s="416" t="s">
        <v>178</v>
      </c>
      <c r="J120" s="417"/>
      <c r="K120" s="419">
        <f>SUM(K122:K126)</f>
        <v>419646.71999999997</v>
      </c>
      <c r="L120" s="301"/>
      <c r="Q120" s="268"/>
    </row>
    <row r="121" spans="2:24" ht="12.6" customHeight="1" x14ac:dyDescent="0.2">
      <c r="B121" s="319"/>
      <c r="C121" s="349"/>
      <c r="D121" s="88"/>
      <c r="E121" s="468" t="s">
        <v>227</v>
      </c>
      <c r="F121" s="466"/>
      <c r="G121" s="467"/>
      <c r="H121" s="466"/>
      <c r="I121" s="468" t="s">
        <v>228</v>
      </c>
      <c r="J121" s="466"/>
      <c r="K121" s="467"/>
      <c r="L121" s="301"/>
      <c r="Q121" s="268"/>
    </row>
    <row r="122" spans="2:24" ht="12.6" customHeight="1" x14ac:dyDescent="0.2">
      <c r="B122" s="289"/>
      <c r="D122" s="88"/>
      <c r="E122" s="313" t="s">
        <v>87</v>
      </c>
      <c r="F122" s="423"/>
      <c r="G122" s="424">
        <f t="shared" ref="G122:G127" si="0">$K$99</f>
        <v>139882.23999999999</v>
      </c>
      <c r="H122" s="424"/>
      <c r="I122" s="313" t="s">
        <v>87</v>
      </c>
      <c r="J122" s="425"/>
      <c r="K122" s="424">
        <f>$K$99*100%</f>
        <v>139882.23999999999</v>
      </c>
      <c r="L122" s="301"/>
      <c r="Q122" s="268"/>
      <c r="X122" s="25"/>
    </row>
    <row r="123" spans="2:24" ht="12.6" customHeight="1" x14ac:dyDescent="0.2">
      <c r="B123" s="289"/>
      <c r="D123" s="88"/>
      <c r="E123" s="313" t="s">
        <v>88</v>
      </c>
      <c r="F123" s="423"/>
      <c r="G123" s="424">
        <f t="shared" si="0"/>
        <v>139882.23999999999</v>
      </c>
      <c r="H123" s="424"/>
      <c r="I123" s="313" t="s">
        <v>88</v>
      </c>
      <c r="J123" s="425"/>
      <c r="K123" s="424">
        <f>$K$99*80%</f>
        <v>111905.792</v>
      </c>
      <c r="L123" s="301"/>
      <c r="Q123" s="268"/>
    </row>
    <row r="124" spans="2:24" ht="12.6" customHeight="1" x14ac:dyDescent="0.2">
      <c r="B124" s="289"/>
      <c r="D124" s="88"/>
      <c r="E124" s="313" t="s">
        <v>89</v>
      </c>
      <c r="F124" s="423"/>
      <c r="G124" s="424">
        <f t="shared" si="0"/>
        <v>139882.23999999999</v>
      </c>
      <c r="H124" s="424"/>
      <c r="I124" s="313" t="s">
        <v>89</v>
      </c>
      <c r="J124" s="425"/>
      <c r="K124" s="424">
        <f>$K$99*60%</f>
        <v>83929.343999999997</v>
      </c>
      <c r="L124" s="301"/>
      <c r="Q124" s="268"/>
    </row>
    <row r="125" spans="2:24" ht="12.6" customHeight="1" x14ac:dyDescent="0.2">
      <c r="B125" s="32"/>
      <c r="C125" s="25"/>
      <c r="D125" s="88"/>
      <c r="E125" s="313" t="s">
        <v>90</v>
      </c>
      <c r="F125" s="426"/>
      <c r="G125" s="424">
        <f t="shared" si="0"/>
        <v>139882.23999999999</v>
      </c>
      <c r="H125" s="424"/>
      <c r="I125" s="313" t="s">
        <v>90</v>
      </c>
      <c r="J125" s="425"/>
      <c r="K125" s="424">
        <f>$K$99*40%</f>
        <v>55952.896000000001</v>
      </c>
      <c r="L125" s="301"/>
      <c r="Q125" s="268"/>
    </row>
    <row r="126" spans="2:24" ht="12.6" customHeight="1" x14ac:dyDescent="0.2">
      <c r="B126" s="289"/>
      <c r="D126" s="88"/>
      <c r="E126" s="313" t="s">
        <v>91</v>
      </c>
      <c r="F126" s="423"/>
      <c r="G126" s="424">
        <f t="shared" si="0"/>
        <v>139882.23999999999</v>
      </c>
      <c r="H126" s="427"/>
      <c r="I126" s="313" t="s">
        <v>91</v>
      </c>
      <c r="J126" s="428"/>
      <c r="K126" s="424">
        <f>$K$99*20%</f>
        <v>27976.448</v>
      </c>
      <c r="L126" s="301"/>
      <c r="Q126" s="268"/>
    </row>
    <row r="127" spans="2:24" ht="12.6" customHeight="1" x14ac:dyDescent="0.2">
      <c r="B127" s="289"/>
      <c r="D127" s="88"/>
      <c r="E127" s="313" t="s">
        <v>179</v>
      </c>
      <c r="F127" s="423"/>
      <c r="G127" s="424">
        <f t="shared" si="0"/>
        <v>139882.23999999999</v>
      </c>
      <c r="H127" s="427"/>
      <c r="I127" s="424"/>
      <c r="J127" s="428"/>
      <c r="K127" s="429"/>
      <c r="L127" s="301"/>
      <c r="Q127" s="33"/>
    </row>
    <row r="128" spans="2:24" ht="12.6" customHeight="1" x14ac:dyDescent="0.2">
      <c r="B128" s="289"/>
      <c r="D128" s="326"/>
      <c r="E128" s="321"/>
      <c r="F128" s="386"/>
      <c r="G128" s="322"/>
      <c r="H128" s="321"/>
      <c r="I128" s="321"/>
      <c r="J128" s="386"/>
      <c r="K128" s="321"/>
      <c r="L128" s="310"/>
      <c r="Q128" s="268"/>
    </row>
    <row r="129" spans="2:27" ht="12.6" customHeight="1" x14ac:dyDescent="0.2">
      <c r="B129" s="289"/>
      <c r="C129" s="290"/>
      <c r="D129" s="290"/>
      <c r="E129" s="31"/>
      <c r="F129" s="392"/>
      <c r="G129" s="290"/>
      <c r="H129" s="290"/>
      <c r="I129" s="290"/>
      <c r="J129" s="392"/>
      <c r="K129" s="290"/>
      <c r="L129" s="290"/>
      <c r="M129" s="290"/>
      <c r="N129" s="392"/>
      <c r="O129" s="333"/>
      <c r="P129" s="290"/>
      <c r="Q129" s="268"/>
    </row>
    <row r="130" spans="2:27" ht="12.6" customHeight="1" x14ac:dyDescent="0.2">
      <c r="B130" s="320"/>
      <c r="C130" s="323"/>
      <c r="D130" s="323"/>
      <c r="E130" s="123"/>
      <c r="F130" s="395"/>
      <c r="G130" s="323"/>
      <c r="H130" s="323"/>
      <c r="I130" s="323"/>
      <c r="J130" s="395"/>
      <c r="K130" s="323"/>
      <c r="L130" s="323"/>
      <c r="M130" s="323"/>
      <c r="N130" s="395"/>
      <c r="O130" s="339"/>
      <c r="P130" s="323"/>
      <c r="Q130" s="324"/>
    </row>
    <row r="131" spans="2:27" ht="12.6" customHeight="1" x14ac:dyDescent="0.2"/>
    <row r="132" spans="2:27" ht="12.6" customHeight="1" x14ac:dyDescent="0.2">
      <c r="E132" s="25"/>
      <c r="F132" s="380"/>
    </row>
    <row r="133" spans="2:27" ht="12.6" customHeight="1" x14ac:dyDescent="0.2">
      <c r="E133" s="25"/>
      <c r="I133" s="25"/>
    </row>
    <row r="134" spans="2:27" ht="12.6" customHeight="1" x14ac:dyDescent="0.2">
      <c r="E134" s="25"/>
      <c r="I134" s="25"/>
    </row>
    <row r="135" spans="2:27" ht="12.6" customHeight="1" x14ac:dyDescent="0.2"/>
    <row r="136" spans="2:27" ht="12.6" customHeight="1" x14ac:dyDescent="0.2"/>
    <row r="137" spans="2:27" ht="12.6" customHeight="1" x14ac:dyDescent="0.2"/>
    <row r="138" spans="2:27" ht="12.6" customHeight="1" x14ac:dyDescent="0.2"/>
    <row r="139" spans="2:27" ht="12.6" customHeight="1" x14ac:dyDescent="0.2">
      <c r="Y139" s="25"/>
      <c r="AA139" s="325"/>
    </row>
    <row r="140" spans="2:27" ht="12.6" customHeight="1" x14ac:dyDescent="0.2">
      <c r="Y140" s="25"/>
      <c r="AA140" s="327"/>
    </row>
    <row r="141" spans="2:27" ht="12.6" customHeight="1" x14ac:dyDescent="0.2">
      <c r="K141" s="25"/>
      <c r="L141" s="25"/>
      <c r="M141" s="25"/>
      <c r="N141" s="380"/>
      <c r="O141" s="328"/>
      <c r="P141" s="25"/>
      <c r="X141" s="25"/>
      <c r="Y141" s="25"/>
    </row>
    <row r="142" spans="2:27" ht="12.6" customHeight="1" x14ac:dyDescent="0.2">
      <c r="AA142" s="286"/>
    </row>
    <row r="143" spans="2:27" ht="12.6" customHeight="1" x14ac:dyDescent="0.2">
      <c r="AA143" s="286"/>
    </row>
    <row r="144" spans="2:27" ht="12.6" customHeight="1" x14ac:dyDescent="0.2">
      <c r="K144" s="25"/>
      <c r="L144" s="25"/>
      <c r="M144" s="25"/>
      <c r="N144" s="380"/>
      <c r="O144" s="328"/>
      <c r="P144" s="25"/>
      <c r="AA144" s="286"/>
    </row>
    <row r="145" spans="11:28" ht="12.6" customHeight="1" x14ac:dyDescent="0.2">
      <c r="R145" s="25"/>
      <c r="S145" s="25"/>
      <c r="T145" s="25"/>
      <c r="X145" s="25"/>
      <c r="Y145" s="25"/>
      <c r="Z145" s="25"/>
      <c r="AA145" s="328"/>
      <c r="AB145" s="25"/>
    </row>
    <row r="146" spans="11:28" ht="12.6" customHeight="1" x14ac:dyDescent="0.2">
      <c r="Z146" s="329"/>
      <c r="AA146" s="286"/>
    </row>
    <row r="147" spans="11:28" ht="12.6" customHeight="1" x14ac:dyDescent="0.2">
      <c r="Z147" s="329"/>
      <c r="AA147" s="286"/>
    </row>
    <row r="148" spans="11:28" ht="12.6" customHeight="1" x14ac:dyDescent="0.2">
      <c r="Q148" s="25"/>
      <c r="R148" s="25"/>
      <c r="S148" s="25"/>
      <c r="T148" s="25"/>
      <c r="X148" s="25"/>
      <c r="Y148" s="25"/>
      <c r="Z148" s="315"/>
      <c r="AA148" s="276"/>
      <c r="AB148" s="25"/>
    </row>
    <row r="149" spans="11:28" ht="12.6" customHeight="1" x14ac:dyDescent="0.2">
      <c r="AA149" s="286"/>
    </row>
    <row r="150" spans="11:28" ht="12.6" customHeight="1" x14ac:dyDescent="0.2">
      <c r="AA150" s="277"/>
    </row>
    <row r="151" spans="11:28" ht="12.6" customHeight="1" x14ac:dyDescent="0.2">
      <c r="Q151" s="25"/>
      <c r="X151" s="25"/>
      <c r="Y151" s="25"/>
      <c r="AA151" s="328"/>
    </row>
    <row r="152" spans="11:28" ht="12.6" customHeight="1" x14ac:dyDescent="0.2">
      <c r="K152" s="25"/>
      <c r="L152" s="25"/>
      <c r="M152" s="25"/>
      <c r="N152" s="380"/>
      <c r="O152" s="328"/>
      <c r="P152" s="25"/>
      <c r="AA152" s="305"/>
    </row>
    <row r="153" spans="11:28" ht="12.6" customHeight="1" x14ac:dyDescent="0.2">
      <c r="AA153" s="305"/>
    </row>
    <row r="154" spans="11:28" ht="12.6" customHeight="1" x14ac:dyDescent="0.2">
      <c r="AA154" s="305"/>
    </row>
    <row r="155" spans="11:28" ht="12.6" customHeight="1" x14ac:dyDescent="0.2">
      <c r="AA155" s="305"/>
    </row>
    <row r="156" spans="11:28" ht="12.6" customHeight="1" x14ac:dyDescent="0.2">
      <c r="R156" s="25"/>
      <c r="S156" s="25"/>
      <c r="T156" s="25"/>
      <c r="Y156" s="25"/>
      <c r="Z156" s="25"/>
      <c r="AA156" s="283"/>
      <c r="AB156" s="25"/>
    </row>
    <row r="157" spans="11:28" ht="12.6" customHeight="1" x14ac:dyDescent="0.2">
      <c r="X157" s="25"/>
      <c r="Y157" s="25"/>
      <c r="AA157" s="305"/>
    </row>
    <row r="158" spans="11:28" ht="12.6" customHeight="1" x14ac:dyDescent="0.2">
      <c r="AA158" s="330"/>
    </row>
    <row r="159" spans="11:28" ht="12.6" customHeight="1" x14ac:dyDescent="0.2">
      <c r="Q159" s="25"/>
    </row>
    <row r="160" spans="11:28" ht="12.6" customHeight="1" x14ac:dyDescent="0.2"/>
    <row r="161" spans="1:24" ht="12.6" customHeight="1" x14ac:dyDescent="0.2"/>
    <row r="162" spans="1:24" ht="12.6" customHeight="1" x14ac:dyDescent="0.2"/>
    <row r="163" spans="1:24" ht="12.6" customHeight="1" x14ac:dyDescent="0.2"/>
    <row r="164" spans="1:24" ht="12.6" customHeight="1" x14ac:dyDescent="0.2"/>
    <row r="165" spans="1:24" ht="12.6" customHeight="1" x14ac:dyDescent="0.2">
      <c r="I165" s="27"/>
    </row>
    <row r="166" spans="1:24" ht="12.6" customHeight="1" x14ac:dyDescent="0.2">
      <c r="I166" s="27"/>
    </row>
    <row r="167" spans="1:24" ht="12.6" customHeight="1" x14ac:dyDescent="0.25">
      <c r="I167" s="27"/>
      <c r="X167" s="314"/>
    </row>
    <row r="168" spans="1:24" ht="12.6" customHeight="1" x14ac:dyDescent="0.2"/>
    <row r="169" spans="1:24" ht="12.6" customHeight="1" x14ac:dyDescent="0.2"/>
    <row r="170" spans="1:24" ht="12.6" customHeight="1" x14ac:dyDescent="0.2"/>
    <row r="171" spans="1:24" ht="12.6" customHeight="1" x14ac:dyDescent="0.2"/>
    <row r="172" spans="1:24" ht="12.6" customHeight="1" x14ac:dyDescent="0.2">
      <c r="A172" s="27"/>
    </row>
    <row r="173" spans="1:24" ht="12.6" customHeight="1" x14ac:dyDescent="0.2">
      <c r="A173" s="27"/>
    </row>
    <row r="174" spans="1:24" ht="12.6" customHeight="1" x14ac:dyDescent="0.2">
      <c r="A174" s="27"/>
    </row>
    <row r="175" spans="1:24" ht="12.6" customHeight="1" x14ac:dyDescent="0.2">
      <c r="A175" s="27"/>
    </row>
    <row r="176" spans="1:24" ht="12.6" customHeight="1" x14ac:dyDescent="0.2">
      <c r="A176" s="27"/>
    </row>
    <row r="177" spans="1:27" ht="12.6" customHeight="1" x14ac:dyDescent="0.2">
      <c r="A177" s="27"/>
    </row>
    <row r="178" spans="1:27" ht="12.6" customHeight="1" x14ac:dyDescent="0.2">
      <c r="A178" s="27"/>
    </row>
    <row r="179" spans="1:27" ht="12.6" customHeight="1" x14ac:dyDescent="0.2">
      <c r="A179" s="27"/>
    </row>
    <row r="180" spans="1:27" ht="12.6" customHeight="1" x14ac:dyDescent="0.2">
      <c r="A180" s="27"/>
    </row>
    <row r="181" spans="1:27" ht="12.6" customHeight="1" x14ac:dyDescent="0.2">
      <c r="A181" s="27"/>
    </row>
    <row r="182" spans="1:27" ht="12.6" customHeight="1" x14ac:dyDescent="0.2">
      <c r="A182" s="27"/>
    </row>
    <row r="183" spans="1:27" ht="12.6" customHeight="1" x14ac:dyDescent="0.2">
      <c r="A183" s="27"/>
    </row>
    <row r="184" spans="1:27" ht="12.6" customHeight="1" x14ac:dyDescent="0.2">
      <c r="A184" s="27"/>
      <c r="X184" s="25"/>
    </row>
    <row r="185" spans="1:27" ht="12.6" customHeight="1" x14ac:dyDescent="0.2">
      <c r="A185" s="27"/>
    </row>
    <row r="186" spans="1:27" ht="12.6" customHeight="1" x14ac:dyDescent="0.2">
      <c r="A186" s="27"/>
    </row>
    <row r="187" spans="1:27" ht="12.6" customHeight="1" x14ac:dyDescent="0.2">
      <c r="A187" s="27"/>
    </row>
    <row r="188" spans="1:27" ht="12.6" customHeight="1" x14ac:dyDescent="0.2">
      <c r="A188" s="27"/>
    </row>
    <row r="189" spans="1:27" ht="12.6" customHeight="1" x14ac:dyDescent="0.2">
      <c r="A189" s="27"/>
    </row>
    <row r="190" spans="1:27" ht="12.6" customHeight="1" x14ac:dyDescent="0.2">
      <c r="A190" s="27"/>
    </row>
    <row r="191" spans="1:27" s="314" customFormat="1" ht="12.6" customHeight="1" x14ac:dyDescent="0.25">
      <c r="A191" s="114"/>
      <c r="B191" s="114"/>
      <c r="C191" s="114"/>
      <c r="D191" s="114"/>
      <c r="E191" s="114"/>
      <c r="F191" s="371"/>
      <c r="G191" s="114"/>
      <c r="H191" s="114"/>
      <c r="I191" s="114"/>
      <c r="J191" s="371"/>
      <c r="K191" s="114"/>
      <c r="L191" s="114"/>
      <c r="M191" s="114"/>
      <c r="N191" s="371"/>
      <c r="O191" s="286"/>
      <c r="P191" s="114"/>
      <c r="Q191" s="114"/>
      <c r="R191" s="114"/>
      <c r="S191" s="114"/>
      <c r="T191" s="114"/>
      <c r="U191" s="114"/>
      <c r="V191" s="114"/>
      <c r="W191" s="114"/>
      <c r="X191" s="114"/>
      <c r="Y191" s="114"/>
      <c r="Z191" s="114"/>
      <c r="AA191" s="114"/>
    </row>
    <row r="192" spans="1:27" ht="12.6" customHeight="1" x14ac:dyDescent="0.2"/>
    <row r="193" spans="1:27" ht="12.6" customHeight="1" x14ac:dyDescent="0.2"/>
    <row r="194" spans="1:27" ht="12.6" customHeight="1" x14ac:dyDescent="0.2"/>
    <row r="195" spans="1:27" ht="12.6" customHeight="1" x14ac:dyDescent="0.2"/>
    <row r="196" spans="1:27" ht="12.6" customHeight="1" x14ac:dyDescent="0.2"/>
    <row r="197" spans="1:27" ht="12.6" customHeight="1" x14ac:dyDescent="0.2"/>
    <row r="198" spans="1:27" ht="12.6" customHeight="1" x14ac:dyDescent="0.2"/>
    <row r="199" spans="1:27" ht="12.6" customHeight="1" x14ac:dyDescent="0.25">
      <c r="Y199" s="314"/>
      <c r="Z199" s="314"/>
      <c r="AA199" s="314"/>
    </row>
    <row r="200" spans="1:27" ht="12.6" customHeight="1" x14ac:dyDescent="0.2"/>
    <row r="201" spans="1:27" ht="12.6" customHeight="1" x14ac:dyDescent="0.2"/>
    <row r="202" spans="1:27" ht="12.6" customHeight="1" x14ac:dyDescent="0.2"/>
    <row r="203" spans="1:27" ht="12.6" customHeight="1" x14ac:dyDescent="0.2"/>
    <row r="204" spans="1:27" ht="12.6" customHeight="1" x14ac:dyDescent="0.2"/>
    <row r="205" spans="1:27" ht="12.6" customHeight="1" x14ac:dyDescent="0.2"/>
    <row r="208" spans="1:27" s="25" customFormat="1" x14ac:dyDescent="0.2">
      <c r="A208" s="114"/>
      <c r="B208" s="114"/>
      <c r="C208" s="114"/>
      <c r="D208" s="114"/>
      <c r="E208" s="114"/>
      <c r="F208" s="371"/>
      <c r="G208" s="114"/>
      <c r="H208" s="114"/>
      <c r="I208" s="114"/>
      <c r="J208" s="371"/>
      <c r="K208" s="114"/>
      <c r="L208" s="114"/>
      <c r="M208" s="114"/>
      <c r="N208" s="371"/>
      <c r="O208" s="286"/>
      <c r="P208" s="114"/>
      <c r="Q208" s="114"/>
      <c r="R208" s="114"/>
      <c r="S208" s="114"/>
      <c r="T208" s="114"/>
      <c r="U208" s="114"/>
      <c r="V208" s="114"/>
      <c r="W208" s="114"/>
      <c r="X208" s="114"/>
      <c r="Y208" s="114"/>
      <c r="Z208" s="114"/>
      <c r="AA208" s="114"/>
    </row>
    <row r="216" spans="25:27" x14ac:dyDescent="0.2">
      <c r="Y216" s="25"/>
      <c r="Z216" s="25"/>
      <c r="AA216" s="25"/>
    </row>
    <row r="227" spans="25:38" x14ac:dyDescent="0.2">
      <c r="Y227" s="330"/>
      <c r="Z227" s="330"/>
      <c r="AA227" s="331"/>
      <c r="AB227" s="25"/>
      <c r="AC227" s="25"/>
      <c r="AD227" s="25"/>
      <c r="AE227" s="25"/>
      <c r="AF227" s="25"/>
      <c r="AG227" s="25"/>
      <c r="AH227" s="25"/>
      <c r="AI227" s="25"/>
      <c r="AJ227" s="25"/>
      <c r="AK227" s="25"/>
      <c r="AL227" s="25"/>
    </row>
    <row r="228" spans="25:38" x14ac:dyDescent="0.2">
      <c r="Y228" s="330"/>
      <c r="Z228" s="330"/>
      <c r="AA228" s="331"/>
    </row>
    <row r="229" spans="25:38" x14ac:dyDescent="0.2">
      <c r="Y229" s="330"/>
      <c r="Z229" s="330"/>
      <c r="AA229" s="331"/>
    </row>
    <row r="230" spans="25:38" x14ac:dyDescent="0.2">
      <c r="Y230" s="330"/>
      <c r="Z230" s="330"/>
      <c r="AA230" s="331"/>
    </row>
    <row r="231" spans="25:38" x14ac:dyDescent="0.2">
      <c r="Y231" s="330"/>
      <c r="Z231" s="330"/>
      <c r="AA231" s="331"/>
      <c r="AB231" s="25"/>
      <c r="AC231" s="25"/>
      <c r="AD231" s="25"/>
      <c r="AE231" s="25"/>
      <c r="AF231" s="25"/>
      <c r="AG231" s="25"/>
      <c r="AH231" s="25"/>
      <c r="AI231" s="25"/>
      <c r="AJ231" s="25"/>
      <c r="AK231" s="25"/>
      <c r="AL231" s="25"/>
    </row>
    <row r="232" spans="25:38" x14ac:dyDescent="0.2">
      <c r="Y232" s="330"/>
      <c r="Z232" s="330"/>
      <c r="AA232" s="331"/>
    </row>
    <row r="233" spans="25:38" x14ac:dyDescent="0.2">
      <c r="Y233" s="330"/>
      <c r="Z233" s="330"/>
      <c r="AA233" s="331"/>
    </row>
    <row r="234" spans="25:38" x14ac:dyDescent="0.2">
      <c r="Y234" s="330"/>
      <c r="Z234" s="330"/>
      <c r="AA234" s="331"/>
      <c r="AB234" s="25"/>
      <c r="AC234" s="25"/>
      <c r="AD234" s="25"/>
      <c r="AE234" s="25"/>
      <c r="AF234" s="25"/>
      <c r="AG234" s="25"/>
      <c r="AH234" s="25"/>
      <c r="AI234" s="25"/>
      <c r="AJ234" s="25"/>
      <c r="AK234" s="25"/>
      <c r="AL234" s="25"/>
    </row>
    <row r="235" spans="25:38" x14ac:dyDescent="0.2">
      <c r="Y235" s="332"/>
      <c r="Z235" s="332"/>
      <c r="AA235" s="331"/>
    </row>
    <row r="236" spans="25:38" x14ac:dyDescent="0.2">
      <c r="Y236" s="330"/>
      <c r="Z236" s="330"/>
      <c r="AA236" s="331"/>
    </row>
    <row r="237" spans="25:38" x14ac:dyDescent="0.2">
      <c r="Y237" s="330"/>
      <c r="Z237" s="330"/>
      <c r="AA237" s="331"/>
      <c r="AB237" s="25"/>
      <c r="AC237" s="25"/>
      <c r="AD237" s="25"/>
      <c r="AE237" s="25"/>
      <c r="AF237" s="25"/>
      <c r="AG237" s="25"/>
      <c r="AH237" s="25"/>
      <c r="AI237" s="25"/>
      <c r="AJ237" s="25"/>
      <c r="AK237" s="25"/>
      <c r="AL237" s="25"/>
    </row>
    <row r="238" spans="25:38" x14ac:dyDescent="0.2">
      <c r="Y238" s="330"/>
      <c r="Z238" s="330"/>
      <c r="AA238" s="331"/>
    </row>
    <row r="239" spans="25:38" x14ac:dyDescent="0.2">
      <c r="Y239" s="332"/>
      <c r="Z239" s="332"/>
      <c r="AA239" s="331"/>
    </row>
    <row r="240" spans="25:38" x14ac:dyDescent="0.2">
      <c r="Y240" s="330"/>
      <c r="Z240" s="330"/>
      <c r="AA240" s="331"/>
    </row>
    <row r="241" spans="25:38" x14ac:dyDescent="0.2">
      <c r="Y241" s="330"/>
      <c r="Z241" s="330"/>
      <c r="AA241" s="331"/>
    </row>
    <row r="242" spans="25:38" x14ac:dyDescent="0.2">
      <c r="Y242" s="332"/>
      <c r="Z242" s="332"/>
      <c r="AA242" s="331"/>
    </row>
    <row r="243" spans="25:38" x14ac:dyDescent="0.2">
      <c r="Y243" s="330"/>
      <c r="Z243" s="330"/>
      <c r="AA243" s="331"/>
      <c r="AB243" s="25"/>
      <c r="AC243" s="25"/>
      <c r="AD243" s="25"/>
      <c r="AE243" s="25"/>
      <c r="AF243" s="25"/>
      <c r="AG243" s="25"/>
      <c r="AH243" s="25"/>
      <c r="AI243" s="25"/>
      <c r="AJ243" s="25"/>
      <c r="AK243" s="25"/>
      <c r="AL243" s="25"/>
    </row>
    <row r="244" spans="25:38" x14ac:dyDescent="0.2">
      <c r="Y244" s="330"/>
      <c r="Z244" s="330"/>
      <c r="AA244" s="331"/>
    </row>
    <row r="245" spans="25:38" x14ac:dyDescent="0.2">
      <c r="Y245" s="332"/>
      <c r="Z245" s="332"/>
      <c r="AA245" s="331"/>
    </row>
    <row r="246" spans="25:38" x14ac:dyDescent="0.2">
      <c r="Y246" s="330"/>
      <c r="Z246" s="330"/>
      <c r="AA246" s="331"/>
    </row>
    <row r="247" spans="25:38" x14ac:dyDescent="0.2">
      <c r="Y247" s="330"/>
      <c r="Z247" s="330"/>
      <c r="AA247" s="331"/>
    </row>
    <row r="248" spans="25:38" x14ac:dyDescent="0.2">
      <c r="Y248" s="330"/>
      <c r="Z248" s="330"/>
      <c r="AA248" s="331"/>
    </row>
    <row r="249" spans="25:38" x14ac:dyDescent="0.2">
      <c r="Y249" s="330"/>
      <c r="Z249" s="330"/>
      <c r="AA249" s="331"/>
    </row>
    <row r="250" spans="25:38" x14ac:dyDescent="0.2">
      <c r="Y250" s="330"/>
      <c r="Z250" s="330"/>
      <c r="AA250" s="331"/>
    </row>
    <row r="251" spans="25:38" x14ac:dyDescent="0.2">
      <c r="Y251" s="332"/>
      <c r="Z251" s="332"/>
      <c r="AA251" s="331"/>
    </row>
    <row r="252" spans="25:38" x14ac:dyDescent="0.2">
      <c r="Y252" s="330"/>
      <c r="Z252" s="330"/>
      <c r="AA252" s="331"/>
    </row>
    <row r="253" spans="25:38" ht="15.75" x14ac:dyDescent="0.25">
      <c r="Y253" s="330"/>
      <c r="Z253" s="330"/>
      <c r="AA253" s="331"/>
      <c r="AB253" s="314"/>
      <c r="AC253" s="314"/>
      <c r="AD253" s="314"/>
      <c r="AE253" s="314"/>
      <c r="AF253" s="314"/>
      <c r="AG253" s="314"/>
      <c r="AH253" s="314"/>
      <c r="AI253" s="314"/>
      <c r="AJ253" s="314"/>
      <c r="AK253" s="314"/>
      <c r="AL253" s="314"/>
    </row>
    <row r="254" spans="25:38" x14ac:dyDescent="0.2">
      <c r="Y254" s="330"/>
      <c r="Z254" s="330"/>
      <c r="AA254" s="331"/>
    </row>
    <row r="255" spans="25:38" x14ac:dyDescent="0.2">
      <c r="Y255" s="330"/>
      <c r="Z255" s="330"/>
      <c r="AA255" s="331"/>
    </row>
    <row r="256" spans="25:38" x14ac:dyDescent="0.2">
      <c r="Y256" s="330"/>
      <c r="Z256" s="330"/>
      <c r="AA256" s="331"/>
    </row>
    <row r="257" spans="25:38" x14ac:dyDescent="0.2">
      <c r="Y257" s="330"/>
      <c r="Z257" s="330"/>
      <c r="AA257" s="331"/>
    </row>
    <row r="258" spans="25:38" x14ac:dyDescent="0.2">
      <c r="Y258" s="330"/>
      <c r="Z258" s="330"/>
      <c r="AA258" s="331"/>
    </row>
    <row r="259" spans="25:38" x14ac:dyDescent="0.2">
      <c r="Y259" s="330"/>
      <c r="Z259" s="330"/>
      <c r="AA259" s="331"/>
    </row>
    <row r="260" spans="25:38" x14ac:dyDescent="0.2">
      <c r="Y260" s="330"/>
      <c r="Z260" s="330"/>
      <c r="AA260" s="331"/>
    </row>
    <row r="261" spans="25:38" ht="15.75" x14ac:dyDescent="0.25">
      <c r="Y261" s="314"/>
      <c r="Z261" s="314"/>
      <c r="AA261" s="314"/>
    </row>
    <row r="262" spans="25:38" x14ac:dyDescent="0.2">
      <c r="Z262" s="330"/>
      <c r="AA262" s="331"/>
    </row>
    <row r="263" spans="25:38" x14ac:dyDescent="0.2">
      <c r="Z263" s="330"/>
      <c r="AA263" s="331"/>
    </row>
    <row r="264" spans="25:38" x14ac:dyDescent="0.2">
      <c r="Z264" s="330"/>
      <c r="AA264" s="331"/>
    </row>
    <row r="265" spans="25:38" x14ac:dyDescent="0.2">
      <c r="Y265" s="330"/>
      <c r="Z265" s="330"/>
      <c r="AA265" s="331"/>
    </row>
    <row r="266" spans="25:38" x14ac:dyDescent="0.2">
      <c r="Y266" s="330"/>
      <c r="Z266" s="330"/>
      <c r="AA266" s="331"/>
    </row>
    <row r="270" spans="25:38" x14ac:dyDescent="0.2">
      <c r="AB270" s="25"/>
      <c r="AC270" s="25"/>
      <c r="AD270" s="25"/>
      <c r="AE270" s="25"/>
      <c r="AF270" s="25"/>
      <c r="AG270" s="25"/>
      <c r="AH270" s="25"/>
      <c r="AI270" s="25"/>
      <c r="AJ270" s="25"/>
      <c r="AK270" s="25"/>
      <c r="AL270" s="25"/>
    </row>
    <row r="278" spans="25:27" x14ac:dyDescent="0.2">
      <c r="Y278" s="25"/>
      <c r="Z278" s="25"/>
      <c r="AA278" s="25"/>
    </row>
  </sheetData>
  <sheetProtection algorithmName="SHA-512" hashValue="0iCSjlq0xRcU+YXS/OF3tbrp/nhPtZVu+0OfxkqH/nXeJTyV89cMalvabjrO6Td0/s7x7cP2qMUBB14bxGSu2Q==" saltValue="p4ac5Tt+bi03QdkOlV07K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45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B2:S60"/>
  <sheetViews>
    <sheetView zoomScale="85" zoomScaleNormal="85" workbookViewId="0">
      <selection activeCell="B2" sqref="B2"/>
    </sheetView>
  </sheetViews>
  <sheetFormatPr defaultColWidth="8.85546875" defaultRowHeight="12.6" customHeight="1" x14ac:dyDescent="0.2"/>
  <cols>
    <col min="1" max="1" width="4.140625" style="256" customWidth="1"/>
    <col min="2" max="3" width="3" style="256" customWidth="1"/>
    <col min="4" max="4" width="25.7109375" style="256" customWidth="1"/>
    <col min="5" max="5" width="2.7109375" style="256" customWidth="1"/>
    <col min="6" max="9" width="15.7109375" style="256" customWidth="1"/>
    <col min="10" max="11" width="3" style="256" customWidth="1"/>
    <col min="12" max="14" width="2.85546875" style="256" customWidth="1"/>
    <col min="15" max="15" width="9.42578125" style="257" bestFit="1" customWidth="1"/>
    <col min="16" max="18" width="8.85546875" style="257"/>
    <col min="19" max="19" width="8.85546875" style="135"/>
    <col min="20" max="16384" width="8.85546875" style="256"/>
  </cols>
  <sheetData>
    <row r="2" spans="2:18" ht="12.6" customHeight="1" x14ac:dyDescent="0.2">
      <c r="B2" s="124"/>
      <c r="C2" s="125"/>
      <c r="D2" s="125"/>
      <c r="E2" s="125"/>
      <c r="F2" s="125"/>
      <c r="G2" s="125"/>
      <c r="H2" s="125"/>
      <c r="I2" s="125"/>
      <c r="J2" s="125"/>
      <c r="K2" s="126"/>
    </row>
    <row r="3" spans="2:18" ht="12.6" customHeight="1" x14ac:dyDescent="0.2">
      <c r="B3" s="127"/>
      <c r="C3" s="128"/>
      <c r="D3" s="128"/>
      <c r="E3" s="128"/>
      <c r="F3" s="128"/>
      <c r="G3" s="128"/>
      <c r="H3" s="128"/>
      <c r="I3" s="128"/>
      <c r="J3" s="128"/>
      <c r="K3" s="129"/>
    </row>
    <row r="4" spans="2:18" ht="16.149999999999999" customHeight="1" x14ac:dyDescent="0.3">
      <c r="B4" s="127"/>
      <c r="C4" s="152" t="s">
        <v>182</v>
      </c>
      <c r="D4" s="128"/>
      <c r="E4" s="128"/>
      <c r="F4" s="146"/>
      <c r="G4" s="146"/>
      <c r="H4" s="146"/>
      <c r="I4" s="146"/>
      <c r="J4" s="128"/>
      <c r="K4" s="129"/>
    </row>
    <row r="5" spans="2:18" ht="12.6" customHeight="1" x14ac:dyDescent="0.2">
      <c r="B5" s="127"/>
      <c r="C5" s="128"/>
      <c r="D5" s="128"/>
      <c r="E5" s="128"/>
      <c r="F5" s="146"/>
      <c r="G5" s="146"/>
      <c r="H5" s="146"/>
      <c r="I5" s="146"/>
      <c r="J5" s="128"/>
      <c r="K5" s="129"/>
    </row>
    <row r="6" spans="2:18" ht="12.6" customHeight="1" x14ac:dyDescent="0.2">
      <c r="B6" s="127"/>
      <c r="C6" s="128"/>
      <c r="D6" s="128"/>
      <c r="E6" s="128"/>
      <c r="F6" s="146"/>
      <c r="G6" s="146"/>
      <c r="H6" s="146"/>
      <c r="I6" s="146"/>
      <c r="J6" s="128"/>
      <c r="K6" s="129"/>
    </row>
    <row r="7" spans="2:18" ht="12.6" customHeight="1" x14ac:dyDescent="0.2">
      <c r="B7" s="127"/>
      <c r="C7" s="130"/>
      <c r="D7" s="130"/>
      <c r="E7" s="130"/>
      <c r="F7" s="147"/>
      <c r="G7" s="147"/>
      <c r="H7" s="147"/>
      <c r="I7" s="147"/>
      <c r="J7" s="215"/>
      <c r="K7" s="129"/>
    </row>
    <row r="8" spans="2:18" ht="12.6" customHeight="1" x14ac:dyDescent="0.2">
      <c r="B8" s="127"/>
      <c r="C8" s="130"/>
      <c r="D8" s="130" t="s">
        <v>6708</v>
      </c>
      <c r="E8" s="130"/>
      <c r="F8" s="147"/>
      <c r="G8" s="147"/>
      <c r="H8" s="147"/>
      <c r="I8" s="147"/>
      <c r="J8" s="215"/>
      <c r="K8" s="129"/>
    </row>
    <row r="9" spans="2:18" ht="12.6" customHeight="1" x14ac:dyDescent="0.2">
      <c r="B9" s="127"/>
      <c r="C9" s="130"/>
      <c r="D9" s="130" t="s">
        <v>6709</v>
      </c>
      <c r="E9" s="130"/>
      <c r="F9" s="147"/>
      <c r="G9" s="147"/>
      <c r="H9" s="147"/>
      <c r="I9" s="147"/>
      <c r="J9" s="215"/>
      <c r="K9" s="129"/>
    </row>
    <row r="10" spans="2:18" ht="12.6" customHeight="1" x14ac:dyDescent="0.2">
      <c r="B10" s="127"/>
      <c r="C10" s="130"/>
      <c r="D10" s="130" t="s">
        <v>166</v>
      </c>
      <c r="E10" s="130"/>
      <c r="F10" s="147"/>
      <c r="G10" s="147"/>
      <c r="H10" s="147"/>
      <c r="I10" s="147"/>
      <c r="J10" s="215"/>
      <c r="K10" s="129"/>
    </row>
    <row r="11" spans="2:18" ht="12.6" customHeight="1" x14ac:dyDescent="0.2">
      <c r="B11" s="127"/>
      <c r="C11" s="130"/>
      <c r="D11" s="130" t="s">
        <v>234</v>
      </c>
      <c r="E11" s="130"/>
      <c r="F11" s="147"/>
      <c r="G11" s="147"/>
      <c r="H11" s="147"/>
      <c r="I11" s="147"/>
      <c r="J11" s="215"/>
      <c r="K11" s="129"/>
    </row>
    <row r="12" spans="2:18" ht="12.6" customHeight="1" x14ac:dyDescent="0.2">
      <c r="B12" s="127"/>
      <c r="C12" s="130"/>
      <c r="D12" s="130" t="s">
        <v>256</v>
      </c>
      <c r="E12" s="130"/>
      <c r="F12" s="147"/>
      <c r="G12" s="147"/>
      <c r="H12" s="147"/>
      <c r="I12" s="147"/>
      <c r="J12" s="215"/>
      <c r="K12" s="129"/>
    </row>
    <row r="13" spans="2:18" ht="12.6" customHeight="1" x14ac:dyDescent="0.2">
      <c r="B13" s="127"/>
      <c r="C13" s="205"/>
      <c r="D13" s="205"/>
      <c r="E13" s="205"/>
      <c r="F13" s="214"/>
      <c r="G13" s="214"/>
      <c r="H13" s="214"/>
      <c r="I13" s="214"/>
      <c r="J13" s="239"/>
      <c r="K13" s="129"/>
    </row>
    <row r="14" spans="2:18" ht="12.6" customHeight="1" x14ac:dyDescent="0.2">
      <c r="B14" s="127"/>
      <c r="C14" s="128"/>
      <c r="D14" s="128"/>
      <c r="E14" s="128"/>
      <c r="F14" s="146"/>
      <c r="G14" s="146"/>
      <c r="H14" s="146"/>
      <c r="I14" s="146"/>
      <c r="J14" s="128"/>
      <c r="K14" s="129"/>
    </row>
    <row r="15" spans="2:18" ht="12.6" customHeight="1" x14ac:dyDescent="0.2">
      <c r="B15" s="127"/>
      <c r="C15" s="166"/>
      <c r="D15" s="166"/>
      <c r="E15" s="166"/>
      <c r="F15" s="243"/>
      <c r="G15" s="243"/>
      <c r="H15" s="243"/>
      <c r="I15" s="243"/>
      <c r="J15" s="135"/>
      <c r="K15" s="129"/>
      <c r="O15" s="248"/>
      <c r="P15" s="241"/>
      <c r="Q15" s="241"/>
      <c r="R15" s="241"/>
    </row>
    <row r="16" spans="2:18" ht="12.6" customHeight="1" x14ac:dyDescent="0.2">
      <c r="B16" s="127"/>
      <c r="C16" s="135"/>
      <c r="D16" s="480" t="s">
        <v>257</v>
      </c>
      <c r="E16" s="166"/>
      <c r="F16" s="243"/>
      <c r="G16" s="243"/>
      <c r="H16" s="243"/>
      <c r="I16" s="243"/>
      <c r="J16" s="135"/>
      <c r="K16" s="129"/>
      <c r="O16" s="248"/>
      <c r="P16" s="241"/>
      <c r="Q16" s="241"/>
      <c r="R16" s="241"/>
    </row>
    <row r="17" spans="2:18" ht="12.6" customHeight="1" x14ac:dyDescent="0.2">
      <c r="B17" s="127"/>
      <c r="C17" s="135"/>
      <c r="D17" s="479"/>
      <c r="E17" s="166"/>
      <c r="F17" s="243"/>
      <c r="G17" s="243"/>
      <c r="H17" s="243"/>
      <c r="I17" s="243"/>
      <c r="J17" s="135"/>
      <c r="K17" s="129"/>
      <c r="O17" s="248"/>
      <c r="P17" s="241"/>
      <c r="Q17" s="241"/>
      <c r="R17" s="241"/>
    </row>
    <row r="18" spans="2:18" ht="12.6" customHeight="1" x14ac:dyDescent="0.2">
      <c r="B18" s="127"/>
      <c r="C18" s="135"/>
      <c r="D18" s="242" t="str">
        <f>faciliteiten!E30</f>
        <v>18UF00</v>
      </c>
      <c r="E18" s="130"/>
      <c r="F18" s="147"/>
      <c r="G18" s="147"/>
      <c r="H18" s="147"/>
      <c r="I18" s="147"/>
      <c r="J18" s="135"/>
      <c r="K18" s="129"/>
    </row>
    <row r="19" spans="2:18" ht="12.6" customHeight="1" x14ac:dyDescent="0.2">
      <c r="B19" s="140"/>
      <c r="C19" s="135"/>
      <c r="D19" s="253" t="s">
        <v>167</v>
      </c>
      <c r="E19" s="130"/>
      <c r="F19" s="167" t="s">
        <v>67</v>
      </c>
      <c r="G19" s="255" t="str">
        <f>IF(faciliteiten!G35=0,"nvt",IF(faciliteiten!G35&lt;145,"(zeer) kleine basisschool, dan in principe check nodig","geen (zeer) kleine basisschool, geen check nodig"))</f>
        <v>(zeer) kleine basisschool, dan in principe check nodig</v>
      </c>
      <c r="H19" s="145"/>
      <c r="I19" s="147"/>
      <c r="J19" s="215"/>
      <c r="K19" s="141"/>
    </row>
    <row r="20" spans="2:18" ht="12.6" customHeight="1" x14ac:dyDescent="0.2">
      <c r="B20" s="140"/>
      <c r="C20" s="135"/>
      <c r="D20" s="253"/>
      <c r="E20" s="130"/>
      <c r="F20" s="254"/>
      <c r="G20" s="254"/>
      <c r="H20" s="145"/>
      <c r="I20" s="147"/>
      <c r="J20" s="215"/>
      <c r="K20" s="141"/>
    </row>
    <row r="21" spans="2:18" ht="12.6" customHeight="1" x14ac:dyDescent="0.2">
      <c r="B21" s="127"/>
      <c r="C21" s="130"/>
      <c r="D21" s="221" t="s">
        <v>77</v>
      </c>
      <c r="E21" s="131"/>
      <c r="F21" s="474">
        <v>43739</v>
      </c>
      <c r="G21" s="474">
        <v>43374</v>
      </c>
      <c r="H21" s="474">
        <v>43009</v>
      </c>
      <c r="I21" s="474">
        <v>42644</v>
      </c>
      <c r="J21" s="215"/>
      <c r="K21" s="129"/>
    </row>
    <row r="22" spans="2:18" ht="12.6" customHeight="1" x14ac:dyDescent="0.2">
      <c r="B22" s="127"/>
      <c r="C22" s="131"/>
      <c r="D22" s="130" t="s">
        <v>78</v>
      </c>
      <c r="E22" s="131"/>
      <c r="F22" s="227">
        <v>0</v>
      </c>
      <c r="G22" s="227">
        <v>0</v>
      </c>
      <c r="H22" s="227">
        <v>0</v>
      </c>
      <c r="I22" s="227">
        <v>0</v>
      </c>
      <c r="J22" s="215"/>
      <c r="K22" s="129"/>
      <c r="O22" s="249">
        <f>IF('complete ll-pop'!F22=0,1,0)</f>
        <v>1</v>
      </c>
      <c r="P22" s="249">
        <f>IF('complete ll-pop'!G22=0,1,0)</f>
        <v>1</v>
      </c>
      <c r="Q22" s="249">
        <f>IF('complete ll-pop'!H22=0,1,0)</f>
        <v>1</v>
      </c>
      <c r="R22" s="249">
        <f>IF('complete ll-pop'!I22=0,1,0)</f>
        <v>1</v>
      </c>
    </row>
    <row r="23" spans="2:18" ht="12.6" customHeight="1" x14ac:dyDescent="0.2">
      <c r="B23" s="127"/>
      <c r="C23" s="130"/>
      <c r="D23" s="130" t="s">
        <v>79</v>
      </c>
      <c r="E23" s="131"/>
      <c r="F23" s="227">
        <v>0</v>
      </c>
      <c r="G23" s="227">
        <v>0</v>
      </c>
      <c r="H23" s="227">
        <v>0</v>
      </c>
      <c r="I23" s="227">
        <v>0</v>
      </c>
      <c r="J23" s="215"/>
      <c r="K23" s="129"/>
      <c r="O23" s="249">
        <f>IF('complete ll-pop'!F23=0,1,0)</f>
        <v>1</v>
      </c>
      <c r="P23" s="249">
        <f>IF('complete ll-pop'!G23=0,1,0)</f>
        <v>1</v>
      </c>
      <c r="Q23" s="249">
        <f>IF('complete ll-pop'!H23=0,1,0)</f>
        <v>1</v>
      </c>
      <c r="R23" s="249">
        <f>IF('complete ll-pop'!I23=0,1,0)</f>
        <v>1</v>
      </c>
    </row>
    <row r="24" spans="2:18" ht="12.6" customHeight="1" x14ac:dyDescent="0.2">
      <c r="B24" s="127"/>
      <c r="C24" s="130"/>
      <c r="D24" s="130" t="s">
        <v>80</v>
      </c>
      <c r="E24" s="131"/>
      <c r="F24" s="227">
        <v>0</v>
      </c>
      <c r="G24" s="227">
        <v>0</v>
      </c>
      <c r="H24" s="227">
        <v>0</v>
      </c>
      <c r="I24" s="227">
        <v>0</v>
      </c>
      <c r="J24" s="215"/>
      <c r="K24" s="129"/>
      <c r="O24" s="249">
        <f>IF('complete ll-pop'!F24=0,1,0)</f>
        <v>1</v>
      </c>
      <c r="P24" s="249">
        <f>IF('complete ll-pop'!G24=0,1,0)</f>
        <v>1</v>
      </c>
      <c r="Q24" s="249">
        <f>IF('complete ll-pop'!H24=0,1,0)</f>
        <v>1</v>
      </c>
      <c r="R24" s="249">
        <f>IF('complete ll-pop'!I24=0,1,0)</f>
        <v>1</v>
      </c>
    </row>
    <row r="25" spans="2:18" ht="12.6" customHeight="1" x14ac:dyDescent="0.2">
      <c r="B25" s="127"/>
      <c r="C25" s="144"/>
      <c r="D25" s="130" t="s">
        <v>81</v>
      </c>
      <c r="E25" s="131"/>
      <c r="F25" s="227">
        <v>0</v>
      </c>
      <c r="G25" s="227">
        <v>0</v>
      </c>
      <c r="H25" s="227">
        <v>0</v>
      </c>
      <c r="I25" s="227">
        <v>0</v>
      </c>
      <c r="J25" s="215"/>
      <c r="K25" s="129"/>
      <c r="O25" s="249">
        <f>IF('complete ll-pop'!F25=0,1,0)</f>
        <v>1</v>
      </c>
      <c r="P25" s="249">
        <f>IF('complete ll-pop'!G25=0,1,0)</f>
        <v>1</v>
      </c>
      <c r="Q25" s="249">
        <f>IF('complete ll-pop'!H25=0,1,0)</f>
        <v>1</v>
      </c>
      <c r="R25" s="249">
        <f>IF('complete ll-pop'!I25=0,1,0)</f>
        <v>1</v>
      </c>
    </row>
    <row r="26" spans="2:18" ht="12.6" customHeight="1" x14ac:dyDescent="0.2">
      <c r="B26" s="127"/>
      <c r="C26" s="130"/>
      <c r="D26" s="130" t="s">
        <v>82</v>
      </c>
      <c r="E26" s="131"/>
      <c r="F26" s="227">
        <v>0</v>
      </c>
      <c r="G26" s="227">
        <v>0</v>
      </c>
      <c r="H26" s="227">
        <v>0</v>
      </c>
      <c r="I26" s="227">
        <v>0</v>
      </c>
      <c r="J26" s="215"/>
      <c r="K26" s="129"/>
      <c r="O26" s="249">
        <f>IF('complete ll-pop'!F26=0,1,0)</f>
        <v>1</v>
      </c>
      <c r="P26" s="249">
        <f>IF('complete ll-pop'!G26=0,1,0)</f>
        <v>1</v>
      </c>
      <c r="Q26" s="249">
        <f>IF('complete ll-pop'!H26=0,1,0)</f>
        <v>1</v>
      </c>
      <c r="R26" s="249">
        <f>IF('complete ll-pop'!I26=0,1,0)</f>
        <v>1</v>
      </c>
    </row>
    <row r="27" spans="2:18" ht="12.6" customHeight="1" x14ac:dyDescent="0.2">
      <c r="B27" s="127"/>
      <c r="C27" s="130"/>
      <c r="D27" s="130" t="s">
        <v>83</v>
      </c>
      <c r="E27" s="131"/>
      <c r="F27" s="227">
        <v>0</v>
      </c>
      <c r="G27" s="227">
        <v>0</v>
      </c>
      <c r="H27" s="227">
        <v>0</v>
      </c>
      <c r="I27" s="227">
        <v>0</v>
      </c>
      <c r="J27" s="215"/>
      <c r="K27" s="129"/>
      <c r="O27" s="249">
        <f>IF('complete ll-pop'!F27=0,1,0)</f>
        <v>1</v>
      </c>
      <c r="P27" s="249">
        <f>IF('complete ll-pop'!G27=0,1,0)</f>
        <v>1</v>
      </c>
      <c r="Q27" s="249">
        <f>IF('complete ll-pop'!H27=0,1,0)</f>
        <v>1</v>
      </c>
      <c r="R27" s="249">
        <f>IF('complete ll-pop'!I27=0,1,0)</f>
        <v>1</v>
      </c>
    </row>
    <row r="28" spans="2:18" ht="12.6" customHeight="1" x14ac:dyDescent="0.2">
      <c r="B28" s="127"/>
      <c r="C28" s="130"/>
      <c r="D28" s="130" t="s">
        <v>84</v>
      </c>
      <c r="E28" s="131"/>
      <c r="F28" s="227">
        <v>0</v>
      </c>
      <c r="G28" s="227">
        <v>0</v>
      </c>
      <c r="H28" s="227">
        <v>0</v>
      </c>
      <c r="I28" s="227">
        <v>0</v>
      </c>
      <c r="J28" s="215"/>
      <c r="K28" s="129"/>
      <c r="O28" s="249">
        <f>IF('complete ll-pop'!F28=0,1,0)</f>
        <v>1</v>
      </c>
      <c r="P28" s="249">
        <f>IF('complete ll-pop'!G28=0,1,0)</f>
        <v>1</v>
      </c>
      <c r="Q28" s="249">
        <f>IF('complete ll-pop'!H28=0,1,0)</f>
        <v>1</v>
      </c>
      <c r="R28" s="249">
        <f>IF('complete ll-pop'!I28=0,1,0)</f>
        <v>1</v>
      </c>
    </row>
    <row r="29" spans="2:18" ht="12.6" customHeight="1" x14ac:dyDescent="0.2">
      <c r="B29" s="127"/>
      <c r="C29" s="131"/>
      <c r="D29" s="130" t="s">
        <v>85</v>
      </c>
      <c r="E29" s="131"/>
      <c r="F29" s="227">
        <v>0</v>
      </c>
      <c r="G29" s="227">
        <v>0</v>
      </c>
      <c r="H29" s="227">
        <v>0</v>
      </c>
      <c r="I29" s="227">
        <v>0</v>
      </c>
      <c r="J29" s="215"/>
      <c r="K29" s="129"/>
      <c r="O29" s="249">
        <f>IF('complete ll-pop'!F29=0,1,0)</f>
        <v>1</v>
      </c>
      <c r="P29" s="249">
        <f>IF('complete ll-pop'!G29=0,1,0)</f>
        <v>1</v>
      </c>
      <c r="Q29" s="249">
        <f>IF('complete ll-pop'!H29=0,1,0)</f>
        <v>1</v>
      </c>
      <c r="R29" s="249">
        <f>IF('complete ll-pop'!I29=0,1,0)</f>
        <v>1</v>
      </c>
    </row>
    <row r="30" spans="2:18" ht="12.6" customHeight="1" x14ac:dyDescent="0.2">
      <c r="B30" s="127"/>
      <c r="C30" s="130"/>
      <c r="D30" s="130"/>
      <c r="E30" s="131"/>
      <c r="F30" s="148">
        <f>SUM(F22:F29)</f>
        <v>0</v>
      </c>
      <c r="G30" s="148">
        <f>SUM(G22:G29)</f>
        <v>0</v>
      </c>
      <c r="H30" s="148">
        <f>SUM(H22:H29)</f>
        <v>0</v>
      </c>
      <c r="I30" s="148">
        <f>SUM(I22:I29)</f>
        <v>0</v>
      </c>
      <c r="J30" s="215"/>
      <c r="K30" s="129"/>
      <c r="O30" s="247">
        <f>SUM(O22:O29)</f>
        <v>8</v>
      </c>
      <c r="P30" s="247">
        <f>SUM(P22:P28)</f>
        <v>7</v>
      </c>
      <c r="Q30" s="247">
        <f>SUM(Q22:Q28)</f>
        <v>7</v>
      </c>
      <c r="R30" s="247">
        <f>SUM(R22:R28)</f>
        <v>7</v>
      </c>
    </row>
    <row r="31" spans="2:18" ht="12.6" customHeight="1" x14ac:dyDescent="0.2">
      <c r="B31" s="127"/>
      <c r="C31" s="130"/>
      <c r="D31" s="145" t="s">
        <v>92</v>
      </c>
      <c r="E31" s="131"/>
      <c r="F31" s="222" t="str">
        <f>IF($F$19="nee","ja",IF(O30&lt;3,"Ja","Nee"))</f>
        <v>ja</v>
      </c>
      <c r="G31" s="222" t="str">
        <f>IF($F$19="nee","ja",IF(P30&lt;3,"Ja","Nee"))</f>
        <v>ja</v>
      </c>
      <c r="H31" s="222" t="str">
        <f>IF($F$19="nee","ja",IF(Q30&lt;3,"Ja","Nee"))</f>
        <v>ja</v>
      </c>
      <c r="I31" s="222" t="str">
        <f>IF($F$19="nee","ja",IF(R30&lt;3,"Ja","Nee"))</f>
        <v>ja</v>
      </c>
      <c r="J31" s="215"/>
      <c r="K31" s="129"/>
      <c r="O31" s="249"/>
      <c r="P31" s="246"/>
      <c r="Q31" s="246"/>
      <c r="R31" s="246"/>
    </row>
    <row r="32" spans="2:18" ht="12.6" customHeight="1" x14ac:dyDescent="0.2">
      <c r="B32" s="127"/>
      <c r="C32" s="135"/>
      <c r="D32" s="135"/>
      <c r="E32" s="135"/>
      <c r="F32" s="151"/>
      <c r="G32" s="151"/>
      <c r="H32" s="151"/>
      <c r="I32" s="151"/>
      <c r="J32" s="135"/>
      <c r="K32" s="129"/>
      <c r="O32" s="249"/>
      <c r="P32" s="246"/>
      <c r="Q32" s="246"/>
      <c r="R32" s="246"/>
    </row>
    <row r="33" spans="2:18" ht="12.6" customHeight="1" x14ac:dyDescent="0.2">
      <c r="B33" s="127"/>
      <c r="C33" s="130"/>
      <c r="D33" s="130" t="s">
        <v>93</v>
      </c>
      <c r="E33" s="131"/>
      <c r="F33" s="222">
        <f>IF(F31="ja",F30,IF(G31="ja",G30,IF(H31="ja",H30,IF(I31="ja",I30,I30))))</f>
        <v>0</v>
      </c>
      <c r="G33" s="147"/>
      <c r="H33" s="147"/>
      <c r="I33" s="147"/>
      <c r="J33" s="215"/>
      <c r="K33" s="129"/>
    </row>
    <row r="34" spans="2:18" ht="12.6" customHeight="1" x14ac:dyDescent="0.2">
      <c r="B34" s="127"/>
      <c r="C34" s="130"/>
      <c r="D34" s="130" t="s">
        <v>94</v>
      </c>
      <c r="E34" s="131"/>
      <c r="F34" s="222">
        <f>F30</f>
        <v>0</v>
      </c>
      <c r="G34" s="147"/>
      <c r="H34" s="147"/>
      <c r="I34" s="147"/>
      <c r="J34" s="215"/>
      <c r="K34" s="129"/>
      <c r="O34" s="135"/>
      <c r="P34" s="135"/>
      <c r="Q34" s="135"/>
      <c r="R34" s="135"/>
    </row>
    <row r="35" spans="2:18" ht="12.6" customHeight="1" x14ac:dyDescent="0.2">
      <c r="B35" s="127"/>
      <c r="C35" s="130"/>
      <c r="D35" s="130" t="s">
        <v>95</v>
      </c>
      <c r="E35" s="131"/>
      <c r="F35" s="223">
        <f>IF(faciliteiten!G35&gt;=145,0,tab!$D$29+tab!$D$30*faciliteiten!$G31)</f>
        <v>1043.6876999999999</v>
      </c>
      <c r="G35" s="471">
        <f>berekeningen!O34</f>
        <v>75489.72600000001</v>
      </c>
      <c r="H35" s="475"/>
      <c r="I35" s="476"/>
      <c r="J35" s="215"/>
      <c r="K35" s="129"/>
      <c r="O35" s="135"/>
      <c r="P35" s="135"/>
      <c r="Q35" s="135"/>
      <c r="R35" s="135"/>
    </row>
    <row r="36" spans="2:18" ht="12.6" customHeight="1" x14ac:dyDescent="0.2">
      <c r="B36" s="127"/>
      <c r="C36" s="130"/>
      <c r="D36" s="130" t="s">
        <v>96</v>
      </c>
      <c r="E36" s="131"/>
      <c r="F36" s="244">
        <f>IF((F33-F34)*F35&lt;0,0,IF((F33-F34)*F35&gt;(G35+G36),G35+G36,IF((F33-F34)*F35&gt;G35,G35,(F33-F34)*F35)))</f>
        <v>0</v>
      </c>
      <c r="G36" s="471">
        <f>berekeningen!O40</f>
        <v>0</v>
      </c>
      <c r="H36" s="472"/>
      <c r="I36" s="472"/>
      <c r="J36" s="130"/>
      <c r="K36" s="129"/>
      <c r="O36" s="135"/>
      <c r="P36" s="135"/>
      <c r="Q36" s="135"/>
      <c r="R36" s="135"/>
    </row>
    <row r="37" spans="2:18" ht="12.6" customHeight="1" x14ac:dyDescent="0.2">
      <c r="B37" s="127"/>
      <c r="C37" s="130"/>
      <c r="D37" s="224"/>
      <c r="E37" s="217"/>
      <c r="F37" s="225"/>
      <c r="G37" s="225"/>
      <c r="H37" s="225"/>
      <c r="I37" s="225"/>
      <c r="J37" s="135"/>
      <c r="K37" s="129"/>
      <c r="O37" s="135"/>
      <c r="P37" s="135"/>
      <c r="Q37" s="135"/>
      <c r="R37" s="135"/>
    </row>
    <row r="38" spans="2:18" ht="12.6" customHeight="1" x14ac:dyDescent="0.2">
      <c r="B38" s="127"/>
      <c r="C38" s="135"/>
      <c r="D38" s="135"/>
      <c r="E38" s="135"/>
      <c r="F38" s="151"/>
      <c r="G38" s="151"/>
      <c r="H38" s="151"/>
      <c r="I38" s="151"/>
      <c r="J38" s="135"/>
      <c r="K38" s="129"/>
      <c r="O38" s="135"/>
      <c r="P38" s="135"/>
      <c r="Q38" s="135"/>
      <c r="R38" s="135"/>
    </row>
    <row r="39" spans="2:18" ht="12.6" customHeight="1" x14ac:dyDescent="0.2">
      <c r="B39" s="127"/>
      <c r="C39" s="130"/>
      <c r="D39" s="242">
        <f>faciliteiten!E46</f>
        <v>0</v>
      </c>
      <c r="E39" s="135"/>
      <c r="F39" s="151"/>
      <c r="G39" s="151"/>
      <c r="H39" s="151"/>
      <c r="I39" s="151"/>
      <c r="J39" s="135"/>
      <c r="K39" s="129"/>
    </row>
    <row r="40" spans="2:18" ht="12.6" customHeight="1" x14ac:dyDescent="0.2">
      <c r="B40" s="127"/>
      <c r="C40" s="130"/>
      <c r="D40" s="253" t="s">
        <v>167</v>
      </c>
      <c r="E40" s="130"/>
      <c r="F40" s="167" t="s">
        <v>67</v>
      </c>
      <c r="G40" s="255" t="str">
        <f>IF(faciliteiten!G51=0,"nvt",IF(faciliteiten!G51&lt;145,"(zeer) kleine basisschool, dus in principe check nodig","geen (zeer) kleine basisschool, geen check nodig"))</f>
        <v>nvt</v>
      </c>
      <c r="H40" s="145"/>
      <c r="I40" s="147"/>
      <c r="J40" s="215"/>
      <c r="K40" s="129"/>
    </row>
    <row r="41" spans="2:18" ht="12.6" customHeight="1" x14ac:dyDescent="0.2">
      <c r="B41" s="127"/>
      <c r="C41" s="130"/>
      <c r="D41" s="253"/>
      <c r="E41" s="130"/>
      <c r="F41" s="254"/>
      <c r="G41" s="254"/>
      <c r="H41" s="145"/>
      <c r="I41" s="147"/>
      <c r="J41" s="215"/>
      <c r="K41" s="129"/>
    </row>
    <row r="42" spans="2:18" ht="12.6" customHeight="1" x14ac:dyDescent="0.2">
      <c r="B42" s="127"/>
      <c r="C42" s="130"/>
      <c r="D42" s="233" t="s">
        <v>77</v>
      </c>
      <c r="E42" s="131"/>
      <c r="F42" s="474">
        <f>F21</f>
        <v>43739</v>
      </c>
      <c r="G42" s="474">
        <f t="shared" ref="G42:I42" si="0">G21</f>
        <v>43374</v>
      </c>
      <c r="H42" s="474">
        <f t="shared" si="0"/>
        <v>43009</v>
      </c>
      <c r="I42" s="474">
        <f t="shared" si="0"/>
        <v>42644</v>
      </c>
      <c r="J42" s="215"/>
      <c r="K42" s="129"/>
    </row>
    <row r="43" spans="2:18" ht="12.6" customHeight="1" x14ac:dyDescent="0.2">
      <c r="B43" s="127"/>
      <c r="C43" s="130"/>
      <c r="D43" s="130" t="s">
        <v>78</v>
      </c>
      <c r="E43" s="130"/>
      <c r="F43" s="167">
        <v>0</v>
      </c>
      <c r="G43" s="167">
        <v>0</v>
      </c>
      <c r="H43" s="167">
        <v>0</v>
      </c>
      <c r="I43" s="167">
        <v>0</v>
      </c>
      <c r="J43" s="215"/>
      <c r="K43" s="129"/>
      <c r="O43" s="249">
        <f>IF('complete ll-pop'!F43=0,1,0)</f>
        <v>1</v>
      </c>
      <c r="P43" s="249">
        <f>IF('complete ll-pop'!G43=0,1,0)</f>
        <v>1</v>
      </c>
      <c r="Q43" s="249">
        <f>IF('complete ll-pop'!H43=0,1,0)</f>
        <v>1</v>
      </c>
      <c r="R43" s="249">
        <f>IF('complete ll-pop'!I43=0,1,0)</f>
        <v>1</v>
      </c>
    </row>
    <row r="44" spans="2:18" ht="12.6" customHeight="1" x14ac:dyDescent="0.2">
      <c r="B44" s="138"/>
      <c r="C44" s="130"/>
      <c r="D44" s="130" t="s">
        <v>79</v>
      </c>
      <c r="E44" s="130"/>
      <c r="F44" s="167">
        <v>0</v>
      </c>
      <c r="G44" s="167">
        <v>0</v>
      </c>
      <c r="H44" s="167">
        <v>0</v>
      </c>
      <c r="I44" s="167">
        <v>0</v>
      </c>
      <c r="J44" s="215"/>
      <c r="K44" s="139"/>
      <c r="O44" s="249">
        <f>IF('complete ll-pop'!F44=0,1,0)</f>
        <v>1</v>
      </c>
      <c r="P44" s="249">
        <f>IF('complete ll-pop'!G44=0,1,0)</f>
        <v>1</v>
      </c>
      <c r="Q44" s="249">
        <f>IF('complete ll-pop'!H44=0,1,0)</f>
        <v>1</v>
      </c>
      <c r="R44" s="249">
        <f>IF('complete ll-pop'!I44=0,1,0)</f>
        <v>1</v>
      </c>
    </row>
    <row r="45" spans="2:18" ht="12.6" customHeight="1" x14ac:dyDescent="0.2">
      <c r="B45" s="138"/>
      <c r="C45" s="130"/>
      <c r="D45" s="130" t="s">
        <v>80</v>
      </c>
      <c r="E45" s="130"/>
      <c r="F45" s="167">
        <v>0</v>
      </c>
      <c r="G45" s="167">
        <v>0</v>
      </c>
      <c r="H45" s="167">
        <v>0</v>
      </c>
      <c r="I45" s="167">
        <v>0</v>
      </c>
      <c r="J45" s="215"/>
      <c r="K45" s="139"/>
      <c r="O45" s="249">
        <f>IF('complete ll-pop'!F45=0,1,0)</f>
        <v>1</v>
      </c>
      <c r="P45" s="249">
        <f>IF('complete ll-pop'!G45=0,1,0)</f>
        <v>1</v>
      </c>
      <c r="Q45" s="249">
        <f>IF('complete ll-pop'!H45=0,1,0)</f>
        <v>1</v>
      </c>
      <c r="R45" s="249">
        <f>IF('complete ll-pop'!I45=0,1,0)</f>
        <v>1</v>
      </c>
    </row>
    <row r="46" spans="2:18" ht="12.6" customHeight="1" x14ac:dyDescent="0.2">
      <c r="B46" s="127"/>
      <c r="C46" s="130"/>
      <c r="D46" s="130" t="s">
        <v>81</v>
      </c>
      <c r="E46" s="130"/>
      <c r="F46" s="167">
        <v>0</v>
      </c>
      <c r="G46" s="167">
        <v>0</v>
      </c>
      <c r="H46" s="167">
        <v>0</v>
      </c>
      <c r="I46" s="167">
        <v>0</v>
      </c>
      <c r="J46" s="215"/>
      <c r="K46" s="129"/>
      <c r="O46" s="249">
        <f>IF('complete ll-pop'!F46=0,1,0)</f>
        <v>1</v>
      </c>
      <c r="P46" s="249">
        <f>IF('complete ll-pop'!G46=0,1,0)</f>
        <v>1</v>
      </c>
      <c r="Q46" s="249">
        <f>IF('complete ll-pop'!H46=0,1,0)</f>
        <v>1</v>
      </c>
      <c r="R46" s="249">
        <f>IF('complete ll-pop'!I46=0,1,0)</f>
        <v>1</v>
      </c>
    </row>
    <row r="47" spans="2:18" ht="12.6" customHeight="1" x14ac:dyDescent="0.2">
      <c r="B47" s="127"/>
      <c r="C47" s="130"/>
      <c r="D47" s="130" t="s">
        <v>82</v>
      </c>
      <c r="E47" s="130"/>
      <c r="F47" s="167">
        <v>0</v>
      </c>
      <c r="G47" s="167">
        <v>0</v>
      </c>
      <c r="H47" s="167">
        <v>0</v>
      </c>
      <c r="I47" s="167">
        <v>0</v>
      </c>
      <c r="J47" s="215"/>
      <c r="K47" s="129"/>
      <c r="O47" s="249">
        <f>IF('complete ll-pop'!F47=0,1,0)</f>
        <v>1</v>
      </c>
      <c r="P47" s="249">
        <f>IF('complete ll-pop'!G47=0,1,0)</f>
        <v>1</v>
      </c>
      <c r="Q47" s="249">
        <f>IF('complete ll-pop'!H47=0,1,0)</f>
        <v>1</v>
      </c>
      <c r="R47" s="249">
        <f>IF('complete ll-pop'!I47=0,1,0)</f>
        <v>1</v>
      </c>
    </row>
    <row r="48" spans="2:18" ht="12.6" customHeight="1" x14ac:dyDescent="0.2">
      <c r="B48" s="127"/>
      <c r="C48" s="130"/>
      <c r="D48" s="130" t="s">
        <v>83</v>
      </c>
      <c r="E48" s="130"/>
      <c r="F48" s="167">
        <v>0</v>
      </c>
      <c r="G48" s="167">
        <v>0</v>
      </c>
      <c r="H48" s="167">
        <v>0</v>
      </c>
      <c r="I48" s="167">
        <v>0</v>
      </c>
      <c r="J48" s="215"/>
      <c r="K48" s="129"/>
      <c r="O48" s="249">
        <f>IF('complete ll-pop'!F48=0,1,0)</f>
        <v>1</v>
      </c>
      <c r="P48" s="249">
        <f>IF('complete ll-pop'!G48=0,1,0)</f>
        <v>1</v>
      </c>
      <c r="Q48" s="249">
        <f>IF('complete ll-pop'!H48=0,1,0)</f>
        <v>1</v>
      </c>
      <c r="R48" s="249">
        <f>IF('complete ll-pop'!I48=0,1,0)</f>
        <v>1</v>
      </c>
    </row>
    <row r="49" spans="2:19" ht="12.6" customHeight="1" x14ac:dyDescent="0.2">
      <c r="B49" s="127"/>
      <c r="C49" s="130"/>
      <c r="D49" s="130" t="s">
        <v>84</v>
      </c>
      <c r="E49" s="130"/>
      <c r="F49" s="167">
        <v>0</v>
      </c>
      <c r="G49" s="167">
        <v>0</v>
      </c>
      <c r="H49" s="167">
        <v>0</v>
      </c>
      <c r="I49" s="167">
        <v>0</v>
      </c>
      <c r="J49" s="215"/>
      <c r="K49" s="129"/>
      <c r="O49" s="249">
        <f>IF('complete ll-pop'!F49=0,1,0)</f>
        <v>1</v>
      </c>
      <c r="P49" s="249">
        <f>IF('complete ll-pop'!G49=0,1,0)</f>
        <v>1</v>
      </c>
      <c r="Q49" s="249">
        <f>IF('complete ll-pop'!H49=0,1,0)</f>
        <v>1</v>
      </c>
      <c r="R49" s="249">
        <f>IF('complete ll-pop'!I49=0,1,0)</f>
        <v>1</v>
      </c>
    </row>
    <row r="50" spans="2:19" ht="12.6" customHeight="1" x14ac:dyDescent="0.2">
      <c r="B50" s="138"/>
      <c r="C50" s="130"/>
      <c r="D50" s="130" t="s">
        <v>85</v>
      </c>
      <c r="E50" s="130"/>
      <c r="F50" s="167">
        <v>0</v>
      </c>
      <c r="G50" s="167">
        <v>0</v>
      </c>
      <c r="H50" s="167">
        <v>0</v>
      </c>
      <c r="I50" s="167">
        <v>0</v>
      </c>
      <c r="J50" s="215"/>
      <c r="K50" s="139"/>
      <c r="O50" s="249">
        <f>IF('complete ll-pop'!F50=0,1,0)</f>
        <v>1</v>
      </c>
      <c r="P50" s="249">
        <f>IF('complete ll-pop'!G50=0,1,0)</f>
        <v>1</v>
      </c>
      <c r="Q50" s="249">
        <f>IF('complete ll-pop'!H50=0,1,0)</f>
        <v>1</v>
      </c>
      <c r="R50" s="249">
        <f>IF('complete ll-pop'!I50=0,1,0)</f>
        <v>1</v>
      </c>
    </row>
    <row r="51" spans="2:19" s="258" customFormat="1" ht="12.6" customHeight="1" x14ac:dyDescent="0.2">
      <c r="B51" s="138"/>
      <c r="C51" s="131"/>
      <c r="D51" s="131"/>
      <c r="E51" s="131"/>
      <c r="F51" s="168">
        <f>SUM(F43:F50)</f>
        <v>0</v>
      </c>
      <c r="G51" s="168">
        <f>SUM(G43:G50)</f>
        <v>0</v>
      </c>
      <c r="H51" s="168">
        <f>SUM(H43:H50)</f>
        <v>0</v>
      </c>
      <c r="I51" s="168">
        <f>SUM(I43:I50)</f>
        <v>0</v>
      </c>
      <c r="J51" s="245"/>
      <c r="K51" s="139"/>
      <c r="O51" s="247">
        <f>SUM(O43:O50)</f>
        <v>8</v>
      </c>
      <c r="P51" s="247">
        <f>SUM(P43:P50)</f>
        <v>8</v>
      </c>
      <c r="Q51" s="247">
        <f>SUM(Q43:Q50)</f>
        <v>8</v>
      </c>
      <c r="R51" s="247">
        <f>SUM(R43:R50)</f>
        <v>8</v>
      </c>
      <c r="S51" s="143"/>
    </row>
    <row r="52" spans="2:19" ht="12.6" customHeight="1" x14ac:dyDescent="0.2">
      <c r="B52" s="127"/>
      <c r="C52" s="131"/>
      <c r="D52" s="145" t="s">
        <v>92</v>
      </c>
      <c r="E52" s="131"/>
      <c r="F52" s="222" t="str">
        <f>IF($F$40="nee","ja",IF(O51&lt;3,"Ja","Nee"))</f>
        <v>ja</v>
      </c>
      <c r="G52" s="222" t="str">
        <f>IF($F$40="nee","ja",IF(P51&lt;3,"Ja","Nee"))</f>
        <v>ja</v>
      </c>
      <c r="H52" s="222" t="str">
        <f>IF($F$40="nee","ja",IF(Q51&lt;3,"Ja","Nee"))</f>
        <v>ja</v>
      </c>
      <c r="I52" s="222" t="str">
        <f>IF($F$40="nee","ja",IF(R51&lt;3,"Ja","Nee"))</f>
        <v>ja</v>
      </c>
      <c r="J52" s="226"/>
      <c r="K52" s="139"/>
    </row>
    <row r="53" spans="2:19" ht="12.6" customHeight="1" x14ac:dyDescent="0.2">
      <c r="B53" s="127"/>
      <c r="C53" s="135"/>
      <c r="D53" s="135"/>
      <c r="E53" s="135"/>
      <c r="F53" s="151"/>
      <c r="G53" s="151"/>
      <c r="H53" s="151"/>
      <c r="I53" s="151"/>
      <c r="J53" s="135"/>
      <c r="K53" s="139"/>
    </row>
    <row r="54" spans="2:19" ht="12.6" customHeight="1" x14ac:dyDescent="0.2">
      <c r="B54" s="127"/>
      <c r="C54" s="131"/>
      <c r="D54" s="130" t="s">
        <v>93</v>
      </c>
      <c r="E54" s="131"/>
      <c r="F54" s="222">
        <f>IF(F52="ja",F51,IF(G52="ja",G51,IF(H52="ja",H51,IF(I52="ja",I51,I51))))</f>
        <v>0</v>
      </c>
      <c r="G54" s="147"/>
      <c r="H54" s="147"/>
      <c r="I54" s="147"/>
      <c r="J54" s="216"/>
      <c r="K54" s="129"/>
    </row>
    <row r="55" spans="2:19" ht="12.6" customHeight="1" x14ac:dyDescent="0.2">
      <c r="B55" s="127"/>
      <c r="C55" s="130"/>
      <c r="D55" s="130" t="s">
        <v>94</v>
      </c>
      <c r="E55" s="131"/>
      <c r="F55" s="222">
        <f>F51</f>
        <v>0</v>
      </c>
      <c r="G55" s="147"/>
      <c r="H55" s="147"/>
      <c r="I55" s="147"/>
      <c r="J55" s="216"/>
      <c r="K55" s="129"/>
    </row>
    <row r="56" spans="2:19" ht="12.6" customHeight="1" x14ac:dyDescent="0.2">
      <c r="B56" s="136"/>
      <c r="C56" s="130"/>
      <c r="D56" s="130" t="s">
        <v>95</v>
      </c>
      <c r="E56" s="131"/>
      <c r="F56" s="223">
        <f>IF(faciliteiten!G51&gt;=145,0,tab!$D$29+tab!$D$30*faciliteiten!$G47)</f>
        <v>501.27</v>
      </c>
      <c r="G56" s="472">
        <f>berekeningen!O49</f>
        <v>0</v>
      </c>
      <c r="H56" s="147"/>
      <c r="I56" s="477"/>
      <c r="J56" s="216"/>
      <c r="K56" s="137"/>
    </row>
    <row r="57" spans="2:19" ht="12.6" customHeight="1" x14ac:dyDescent="0.2">
      <c r="B57" s="127"/>
      <c r="C57" s="205"/>
      <c r="D57" s="205" t="s">
        <v>96</v>
      </c>
      <c r="E57" s="218"/>
      <c r="F57" s="244">
        <f>IF((F54-F55)*F56&lt;0,0,IF((F54-F55)*F56&gt;(G56+G57),G56+G57,IF((F54-F55)*F56&gt;G56,G56,(F54-F55)*F56)))</f>
        <v>0</v>
      </c>
      <c r="G57" s="472">
        <f>berekeningen!O55</f>
        <v>0</v>
      </c>
      <c r="H57" s="472"/>
      <c r="I57" s="478"/>
      <c r="J57" s="135"/>
      <c r="K57" s="129"/>
    </row>
    <row r="58" spans="2:19" ht="12.6" customHeight="1" x14ac:dyDescent="0.2">
      <c r="B58" s="127"/>
      <c r="C58" s="135"/>
      <c r="D58" s="135"/>
      <c r="E58" s="135"/>
      <c r="F58" s="151"/>
      <c r="G58" s="151"/>
      <c r="H58" s="151"/>
      <c r="I58" s="151"/>
      <c r="J58" s="135"/>
      <c r="K58" s="129"/>
    </row>
    <row r="59" spans="2:19" ht="12.6" customHeight="1" x14ac:dyDescent="0.2">
      <c r="B59" s="127"/>
      <c r="C59" s="128"/>
      <c r="D59" s="128"/>
      <c r="E59" s="128"/>
      <c r="F59" s="146"/>
      <c r="G59" s="146"/>
      <c r="H59" s="146"/>
      <c r="I59" s="146"/>
      <c r="J59" s="128"/>
      <c r="K59" s="129"/>
    </row>
    <row r="60" spans="2:19" ht="12" customHeight="1" x14ac:dyDescent="0.2">
      <c r="B60" s="132"/>
      <c r="C60" s="133"/>
      <c r="D60" s="133"/>
      <c r="E60" s="133"/>
      <c r="F60" s="150"/>
      <c r="G60" s="150"/>
      <c r="H60" s="150"/>
      <c r="I60" s="150"/>
      <c r="J60" s="133"/>
      <c r="K60" s="134"/>
    </row>
  </sheetData>
  <sheetProtection algorithmName="SHA-512" hashValue="441+wzQHMrtnBzu7ASBrdk6bGJjSb4q5exBPNeba+B5Tyn55Tqctu/MMFx1KX6O9CUuTEZGhPmiZ5C9g/qByEQ==" saltValue="vqRUkG1IkF09/cCVZUPcOQ==" spinCount="100000" sheet="1" objects="1" scenarios="1"/>
  <dataValidations count="1">
    <dataValidation type="list" allowBlank="1" showInputMessage="1" showErrorMessage="1" sqref="F19 F40">
      <formula1>"ja,nee"</formula1>
    </dataValidation>
  </dataValidation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Header>&amp;L&amp;"Arial,Vet"&amp;A&amp;C&amp;"Arial,Vet"&amp;F&amp;R&amp;"Arial,Vet"&amp;D</oddHeader>
    <oddFooter>&amp;L&amp;"Arial,Vet"PO-Raad&amp;R&amp;"Arial,Vet"&amp;D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">
    <tabColor theme="0" tint="-0.249977111117893"/>
    <pageSetUpPr fitToPage="1"/>
  </sheetPr>
  <dimension ref="B1:S136"/>
  <sheetViews>
    <sheetView topLeftCell="A31" zoomScale="85" zoomScaleNormal="85" zoomScaleSheetLayoutView="85" zoomScalePageLayoutView="70" workbookViewId="0">
      <selection activeCell="G61" sqref="G61"/>
    </sheetView>
  </sheetViews>
  <sheetFormatPr defaultColWidth="9.140625" defaultRowHeight="12.75" x14ac:dyDescent="0.2"/>
  <cols>
    <col min="1" max="1" width="3.7109375" style="18" customWidth="1"/>
    <col min="2" max="3" width="2.7109375" style="18" customWidth="1"/>
    <col min="4" max="4" width="3.7109375" style="441" customWidth="1"/>
    <col min="5" max="5" width="2.7109375" style="18" customWidth="1"/>
    <col min="6" max="6" width="30.85546875" style="18" customWidth="1"/>
    <col min="7" max="7" width="16.85546875" style="24" customWidth="1"/>
    <col min="8" max="8" width="5.7109375" style="18" customWidth="1"/>
    <col min="9" max="9" width="2.5703125" style="18" customWidth="1"/>
    <col min="10" max="10" width="30.85546875" style="18" customWidth="1"/>
    <col min="11" max="11" width="16.7109375" style="18" customWidth="1"/>
    <col min="12" max="12" width="5.7109375" style="18" customWidth="1"/>
    <col min="13" max="13" width="2.7109375" style="18" customWidth="1"/>
    <col min="14" max="14" width="30.85546875" style="18" customWidth="1"/>
    <col min="15" max="15" width="16.85546875" style="18" customWidth="1"/>
    <col min="16" max="16" width="2.7109375" style="18" customWidth="1"/>
    <col min="17" max="17" width="3" style="18" customWidth="1"/>
    <col min="18" max="18" width="9.140625" style="18"/>
    <col min="19" max="19" width="14.28515625" style="18" customWidth="1"/>
    <col min="20" max="20" width="9.28515625" style="18" bestFit="1" customWidth="1"/>
    <col min="21" max="21" width="9.42578125" style="18" bestFit="1" customWidth="1"/>
    <col min="22" max="22" width="12.42578125" style="18" bestFit="1" customWidth="1"/>
    <col min="23" max="23" width="11.5703125" style="18" customWidth="1"/>
    <col min="24" max="24" width="16.85546875" style="18" bestFit="1" customWidth="1"/>
    <col min="25" max="26" width="9.140625" style="18"/>
    <col min="27" max="29" width="9.42578125" style="18" bestFit="1" customWidth="1"/>
    <col min="30" max="30" width="10.7109375" style="18" customWidth="1"/>
    <col min="31" max="33" width="9.140625" style="18"/>
    <col min="34" max="35" width="9.42578125" style="18" bestFit="1" customWidth="1"/>
    <col min="36" max="36" width="10" style="18" bestFit="1" customWidth="1"/>
    <col min="37" max="37" width="11.28515625" style="18" bestFit="1" customWidth="1"/>
    <col min="38" max="42" width="9.140625" style="18"/>
    <col min="43" max="43" width="9.42578125" style="18" bestFit="1" customWidth="1"/>
    <col min="44" max="44" width="9.140625" style="18"/>
    <col min="45" max="45" width="10.42578125" style="18" bestFit="1" customWidth="1"/>
    <col min="46" max="46" width="9.140625" style="18"/>
    <col min="47" max="47" width="9.42578125" style="18" bestFit="1" customWidth="1"/>
    <col min="48" max="16384" width="9.140625" style="18"/>
  </cols>
  <sheetData>
    <row r="1" spans="2:17" x14ac:dyDescent="0.2">
      <c r="G1" s="19"/>
      <c r="J1" s="20"/>
    </row>
    <row r="2" spans="2:17" x14ac:dyDescent="0.2">
      <c r="B2" s="8"/>
      <c r="C2" s="9"/>
      <c r="D2" s="442"/>
      <c r="E2" s="9"/>
      <c r="F2" s="9"/>
      <c r="G2" s="53"/>
      <c r="H2" s="9"/>
      <c r="I2" s="9"/>
      <c r="J2" s="9"/>
      <c r="K2" s="9"/>
      <c r="L2" s="9"/>
      <c r="M2" s="9"/>
      <c r="N2" s="9"/>
      <c r="O2" s="9"/>
      <c r="P2" s="9"/>
      <c r="Q2" s="10"/>
    </row>
    <row r="3" spans="2:17" x14ac:dyDescent="0.2">
      <c r="B3" s="11"/>
      <c r="C3" s="12"/>
      <c r="D3" s="443"/>
      <c r="E3" s="12"/>
      <c r="F3" s="12"/>
      <c r="G3" s="54"/>
      <c r="H3" s="12"/>
      <c r="I3" s="12"/>
      <c r="J3" s="12"/>
      <c r="K3" s="12"/>
      <c r="L3" s="12"/>
      <c r="M3" s="12"/>
      <c r="N3" s="12"/>
      <c r="O3" s="12"/>
      <c r="P3" s="12"/>
      <c r="Q3" s="13"/>
    </row>
    <row r="4" spans="2:17" s="22" customFormat="1" ht="18.75" x14ac:dyDescent="0.3">
      <c r="B4" s="55"/>
      <c r="C4" s="87" t="str">
        <f>"BEREKENINGEN SCHOOLJAAR "&amp;tab!E2</f>
        <v>BEREKENINGEN SCHOOLJAAR 2020/2021</v>
      </c>
      <c r="D4" s="444"/>
      <c r="E4" s="14"/>
      <c r="F4" s="14"/>
      <c r="G4" s="56"/>
      <c r="H4" s="14"/>
      <c r="I4" s="14"/>
      <c r="J4" s="14"/>
      <c r="K4" s="14"/>
      <c r="L4" s="14"/>
      <c r="M4" s="14"/>
      <c r="N4" s="14"/>
      <c r="O4" s="14"/>
      <c r="P4" s="14"/>
      <c r="Q4" s="57"/>
    </row>
    <row r="5" spans="2:17" ht="12.75" customHeight="1" x14ac:dyDescent="0.2">
      <c r="B5" s="11"/>
      <c r="C5" s="12"/>
      <c r="D5" s="443"/>
      <c r="E5" s="12"/>
      <c r="F5" s="12"/>
      <c r="G5" s="54"/>
      <c r="H5" s="12"/>
      <c r="I5" s="12"/>
      <c r="J5" s="12"/>
      <c r="K5" s="12"/>
      <c r="L5" s="12"/>
      <c r="M5" s="12"/>
      <c r="N5" s="12"/>
      <c r="O5" s="12"/>
      <c r="P5" s="12"/>
      <c r="Q5" s="13"/>
    </row>
    <row r="6" spans="2:17" ht="12.75" customHeight="1" x14ac:dyDescent="0.2">
      <c r="B6" s="11"/>
      <c r="C6" s="12"/>
      <c r="D6" s="443"/>
      <c r="E6" s="12"/>
      <c r="F6" s="12"/>
      <c r="G6" s="54"/>
      <c r="H6" s="12"/>
      <c r="I6" s="12"/>
      <c r="J6" s="12"/>
      <c r="K6" s="12"/>
      <c r="L6" s="12"/>
      <c r="M6" s="12"/>
      <c r="N6" s="12"/>
      <c r="O6" s="12"/>
      <c r="P6" s="12"/>
      <c r="Q6" s="13"/>
    </row>
    <row r="7" spans="2:17" ht="12.75" customHeight="1" x14ac:dyDescent="0.2">
      <c r="B7" s="11"/>
      <c r="C7" s="452" t="s">
        <v>185</v>
      </c>
      <c r="D7" s="443"/>
      <c r="E7" s="12"/>
      <c r="F7" s="12"/>
      <c r="G7" s="54"/>
      <c r="H7" s="12"/>
      <c r="I7" s="12"/>
      <c r="J7" s="12"/>
      <c r="K7" s="12"/>
      <c r="L7" s="12"/>
      <c r="M7" s="12"/>
      <c r="N7" s="12"/>
      <c r="O7" s="12"/>
      <c r="P7" s="12"/>
      <c r="Q7" s="13"/>
    </row>
    <row r="8" spans="2:17" ht="12.75" customHeight="1" x14ac:dyDescent="0.2">
      <c r="B8" s="11"/>
      <c r="C8" s="12"/>
      <c r="D8" s="443"/>
      <c r="E8" s="12"/>
      <c r="F8" s="12"/>
      <c r="G8" s="54"/>
      <c r="H8" s="12"/>
      <c r="I8" s="12"/>
      <c r="J8" s="12"/>
      <c r="K8" s="12"/>
      <c r="L8" s="12"/>
      <c r="M8" s="12"/>
      <c r="N8" s="12"/>
      <c r="O8" s="12"/>
      <c r="P8" s="12"/>
      <c r="Q8" s="13"/>
    </row>
    <row r="9" spans="2:17" ht="12.75" customHeight="1" x14ac:dyDescent="0.2">
      <c r="B9" s="11"/>
      <c r="C9" s="34"/>
      <c r="D9" s="445"/>
      <c r="E9" s="35"/>
      <c r="F9" s="35"/>
      <c r="G9" s="63"/>
      <c r="H9" s="35"/>
      <c r="I9" s="35"/>
      <c r="J9" s="35"/>
      <c r="K9" s="64"/>
      <c r="L9" s="35"/>
      <c r="M9" s="35"/>
      <c r="N9" s="35"/>
      <c r="O9" s="35"/>
      <c r="P9" s="36"/>
      <c r="Q9" s="13"/>
    </row>
    <row r="10" spans="2:17" s="23" customFormat="1" ht="12.75" customHeight="1" x14ac:dyDescent="0.2">
      <c r="B10" s="15"/>
      <c r="C10" s="41"/>
      <c r="D10" s="446" t="s">
        <v>204</v>
      </c>
      <c r="E10" s="90" t="s">
        <v>188</v>
      </c>
      <c r="F10" s="90"/>
      <c r="G10" s="346" t="str">
        <f>faciliteiten!E11</f>
        <v>05UR00</v>
      </c>
      <c r="H10" s="90"/>
      <c r="I10" s="35" t="s">
        <v>190</v>
      </c>
      <c r="J10" s="35"/>
      <c r="K10" s="495">
        <f>faciliteiten!K11</f>
        <v>0</v>
      </c>
      <c r="L10" s="42"/>
      <c r="M10" s="44" t="s">
        <v>191</v>
      </c>
      <c r="N10" s="42"/>
      <c r="O10" s="64"/>
      <c r="P10" s="43"/>
      <c r="Q10" s="16"/>
    </row>
    <row r="11" spans="2:17" ht="12.75" customHeight="1" x14ac:dyDescent="0.2">
      <c r="B11" s="11"/>
      <c r="C11" s="38"/>
      <c r="D11" s="446"/>
      <c r="E11" s="44" t="s">
        <v>6</v>
      </c>
      <c r="F11" s="89"/>
      <c r="G11" s="92"/>
      <c r="H11" s="89"/>
      <c r="I11" s="35" t="s">
        <v>6</v>
      </c>
      <c r="J11" s="35"/>
      <c r="K11" s="64"/>
      <c r="L11" s="37"/>
      <c r="M11" s="37" t="s">
        <v>6</v>
      </c>
      <c r="N11" s="37"/>
      <c r="O11" s="37"/>
      <c r="P11" s="39"/>
      <c r="Q11" s="13"/>
    </row>
    <row r="12" spans="2:17" ht="12.75" customHeight="1" x14ac:dyDescent="0.2">
      <c r="B12" s="11"/>
      <c r="C12" s="38"/>
      <c r="D12" s="446"/>
      <c r="E12" s="37" t="s">
        <v>7</v>
      </c>
      <c r="F12" s="37"/>
      <c r="G12" s="46"/>
      <c r="H12" s="37"/>
      <c r="I12" s="35" t="s">
        <v>7</v>
      </c>
      <c r="J12" s="35"/>
      <c r="K12" s="64"/>
      <c r="L12" s="37"/>
      <c r="M12" s="37" t="s">
        <v>7</v>
      </c>
      <c r="N12" s="37"/>
      <c r="O12" s="37"/>
      <c r="P12" s="39"/>
      <c r="Q12" s="13"/>
    </row>
    <row r="13" spans="2:17" ht="12.75" customHeight="1" x14ac:dyDescent="0.2">
      <c r="B13" s="11"/>
      <c r="C13" s="38"/>
      <c r="D13" s="446"/>
      <c r="E13" s="37"/>
      <c r="F13" s="37" t="s">
        <v>10</v>
      </c>
      <c r="G13" s="91">
        <f>+faciliteiten!G14*(tab!$D22+tab!$D23*faciliteiten!$G12)</f>
        <v>203803.68119999999</v>
      </c>
      <c r="H13" s="37"/>
      <c r="I13" s="35"/>
      <c r="J13" s="35" t="s">
        <v>10</v>
      </c>
      <c r="K13" s="285">
        <f>+faciliteiten!K14*(tab!$D22+tab!$D23*faciliteiten!G12)</f>
        <v>0</v>
      </c>
      <c r="L13" s="37"/>
      <c r="M13" s="37"/>
      <c r="N13" s="37" t="s">
        <v>10</v>
      </c>
      <c r="O13" s="334">
        <f>G13+K13</f>
        <v>203803.68119999999</v>
      </c>
      <c r="P13" s="39"/>
      <c r="Q13" s="13"/>
    </row>
    <row r="14" spans="2:17" ht="12.75" customHeight="1" x14ac:dyDescent="0.2">
      <c r="B14" s="11"/>
      <c r="C14" s="38"/>
      <c r="D14" s="446"/>
      <c r="E14" s="37"/>
      <c r="F14" s="37" t="s">
        <v>11</v>
      </c>
      <c r="G14" s="91">
        <f>+faciliteiten!G15*(tab!$D24+tab!$D25*faciliteiten!G12)</f>
        <v>147579.9852</v>
      </c>
      <c r="H14" s="37"/>
      <c r="I14" s="35"/>
      <c r="J14" s="35" t="s">
        <v>11</v>
      </c>
      <c r="K14" s="285">
        <f>+faciliteiten!K15*(tab!$D24+tab!$D25*faciliteiten!G12)</f>
        <v>0</v>
      </c>
      <c r="L14" s="37"/>
      <c r="M14" s="37"/>
      <c r="N14" s="37" t="s">
        <v>11</v>
      </c>
      <c r="O14" s="334">
        <f>G14+K14</f>
        <v>147579.9852</v>
      </c>
      <c r="P14" s="39"/>
      <c r="Q14" s="13"/>
    </row>
    <row r="15" spans="2:17" ht="12.75" customHeight="1" x14ac:dyDescent="0.2">
      <c r="B15" s="11"/>
      <c r="C15" s="38"/>
      <c r="D15" s="446"/>
      <c r="E15" s="37" t="s">
        <v>8</v>
      </c>
      <c r="F15" s="37"/>
      <c r="G15" s="45"/>
      <c r="H15" s="37"/>
      <c r="I15" s="35" t="s">
        <v>8</v>
      </c>
      <c r="J15" s="35"/>
      <c r="K15" s="64"/>
      <c r="L15" s="37"/>
      <c r="M15" s="37" t="s">
        <v>8</v>
      </c>
      <c r="N15" s="37"/>
      <c r="O15" s="37"/>
      <c r="P15" s="39"/>
      <c r="Q15" s="13"/>
    </row>
    <row r="16" spans="2:17" ht="12.75" customHeight="1" x14ac:dyDescent="0.2">
      <c r="B16" s="11"/>
      <c r="C16" s="38"/>
      <c r="D16" s="446"/>
      <c r="E16" s="37"/>
      <c r="F16" s="37" t="s">
        <v>12</v>
      </c>
      <c r="G16" s="91">
        <f>IF(faciliteiten!G16=0,0,IF(faciliteiten!G16&gt;144,0,tab!$D27+tab!$D28*faciliteiten!$G12-(faciliteiten!G16*(tab!$D29+tab!$D30*faciliteiten!$G12))))</f>
        <v>46176.536400000012</v>
      </c>
      <c r="H16" s="37"/>
      <c r="I16" s="35"/>
      <c r="J16" s="35" t="s">
        <v>12</v>
      </c>
      <c r="K16" s="285">
        <f>ROUND(IF(faciliteiten!K16=0,0,IF(faciliteiten!K16&gt;144,0,tab!$D27+tab!$D28*faciliteiten!G12-(faciliteiten!K16*(tab!$D29+tab!$D30*faciliteiten!G12)))),2)</f>
        <v>0</v>
      </c>
      <c r="L16" s="37"/>
      <c r="M16" s="37"/>
      <c r="N16" s="37" t="s">
        <v>12</v>
      </c>
      <c r="O16" s="334">
        <f>IF((faciliteiten!G16+faciliteiten!K16)=0,0,IF((faciliteiten!G16+faciliteiten!K16)&gt;144,0,tab!$D27+tab!$D28*faciliteiten!$G12-((faciliteiten!G16+faciliteiten!K16)*(tab!$D29+tab!$D30*faciliteiten!$G12))))</f>
        <v>46176.536400000012</v>
      </c>
      <c r="P16" s="39"/>
      <c r="Q16" s="13"/>
    </row>
    <row r="17" spans="2:19" ht="12.75" customHeight="1" x14ac:dyDescent="0.2">
      <c r="B17" s="11"/>
      <c r="C17" s="38"/>
      <c r="D17" s="446"/>
      <c r="E17" s="37"/>
      <c r="F17" s="37" t="s">
        <v>51</v>
      </c>
      <c r="G17" s="91">
        <f>IF(faciliteiten!G16=0,0,IF(faciliteiten!G16&gt;tab!$D33,tab!$D35,tab!$D34))</f>
        <v>33526.94</v>
      </c>
      <c r="H17" s="37"/>
      <c r="I17" s="35"/>
      <c r="J17" s="35" t="s">
        <v>51</v>
      </c>
      <c r="K17" s="285">
        <f>IF(faciliteiten!K16=0,0,IF(faciliteiten!K16&gt;tab!$D33,tab!$D35,tab!$D34))</f>
        <v>0</v>
      </c>
      <c r="L17" s="37"/>
      <c r="M17" s="37"/>
      <c r="N17" s="37" t="s">
        <v>51</v>
      </c>
      <c r="O17" s="334">
        <f>IF((faciliteiten!G16+faciliteiten!K16)=0,0,IF((faciliteiten!G16+faciliteiten!K16)&gt;tab!$D33,tab!$D35,tab!$D34))</f>
        <v>33526.94</v>
      </c>
      <c r="P17" s="39"/>
      <c r="Q17" s="13"/>
    </row>
    <row r="18" spans="2:19" ht="12.75" customHeight="1" x14ac:dyDescent="0.2">
      <c r="B18" s="11"/>
      <c r="C18" s="38"/>
      <c r="D18" s="446"/>
      <c r="E18" s="44" t="s">
        <v>9</v>
      </c>
      <c r="F18" s="37"/>
      <c r="G18" s="45"/>
      <c r="H18" s="37"/>
      <c r="I18" s="35" t="s">
        <v>9</v>
      </c>
      <c r="J18" s="35"/>
      <c r="K18" s="64"/>
      <c r="L18" s="37"/>
      <c r="M18" s="37" t="s">
        <v>9</v>
      </c>
      <c r="N18" s="37"/>
      <c r="O18" s="37"/>
      <c r="P18" s="39"/>
      <c r="Q18" s="13"/>
    </row>
    <row r="19" spans="2:19" ht="12.75" customHeight="1" x14ac:dyDescent="0.2">
      <c r="B19" s="11"/>
      <c r="C19" s="38"/>
      <c r="D19" s="446"/>
      <c r="E19" s="37"/>
      <c r="F19" s="88" t="s">
        <v>6603</v>
      </c>
      <c r="G19" s="91">
        <f>+faciliteiten!G17*tab!D26</f>
        <v>0</v>
      </c>
      <c r="H19" s="37"/>
      <c r="I19" s="35"/>
      <c r="J19" s="88" t="s">
        <v>6603</v>
      </c>
      <c r="K19" s="285">
        <f>+faciliteiten!K17*tab!$D26</f>
        <v>0</v>
      </c>
      <c r="L19" s="37"/>
      <c r="M19" s="37"/>
      <c r="N19" s="88" t="s">
        <v>6603</v>
      </c>
      <c r="O19" s="91">
        <f>+faciliteiten!O17*tab!$D26</f>
        <v>0</v>
      </c>
      <c r="P19" s="39"/>
      <c r="Q19" s="13"/>
    </row>
    <row r="20" spans="2:19" ht="12.75" customHeight="1" x14ac:dyDescent="0.2">
      <c r="B20" s="11"/>
      <c r="C20" s="38"/>
      <c r="D20" s="446"/>
      <c r="E20" s="37"/>
      <c r="F20" s="37"/>
      <c r="G20" s="37"/>
      <c r="H20" s="37"/>
      <c r="I20" s="35"/>
      <c r="J20" s="35"/>
      <c r="K20" s="64"/>
      <c r="L20" s="37"/>
      <c r="M20" s="37"/>
      <c r="N20" s="37"/>
      <c r="O20" s="37"/>
      <c r="P20" s="39"/>
      <c r="Q20" s="13"/>
    </row>
    <row r="21" spans="2:19" ht="12.75" customHeight="1" x14ac:dyDescent="0.2">
      <c r="B21" s="11"/>
      <c r="C21" s="38"/>
      <c r="D21" s="446"/>
      <c r="E21" s="44" t="s">
        <v>52</v>
      </c>
      <c r="F21" s="37"/>
      <c r="G21" s="97">
        <f>IF(faciliteiten!G16=0,0,ROUND(IF(SUM(G13:G19)&lt;(tab!$D31+tab!$D32*faciliteiten!G12),tab!$D31+tab!$D32*faciliteiten!$G12,SUM(G13:G19)),2))</f>
        <v>431087.14</v>
      </c>
      <c r="H21" s="37"/>
      <c r="I21" s="35" t="s">
        <v>52</v>
      </c>
      <c r="J21" s="35"/>
      <c r="K21" s="97">
        <f>IF(faciliteiten!K16=0,0,ROUND(IF(SUM(K13:K19)&lt;(tab!$D31+tab!$D32*faciliteiten!G12),tab!$D31+tab!$D32*faciliteiten!$G12,SUM(K13:K19)),2))</f>
        <v>0</v>
      </c>
      <c r="L21" s="37"/>
      <c r="M21" s="37" t="s">
        <v>52</v>
      </c>
      <c r="N21" s="37"/>
      <c r="O21" s="157">
        <f>IF(faciliteiten!O16=0,0,ROUND(IF(SUM(O13:O19)&lt;(tab!$D31+tab!$D32*faciliteiten!G12),tab!$D31+tab!$D32*faciliteiten!$G12,SUM(O13:O19)),2))</f>
        <v>431087.14</v>
      </c>
      <c r="P21" s="39"/>
      <c r="Q21" s="13"/>
      <c r="S21" s="340"/>
    </row>
    <row r="22" spans="2:19" s="78" customFormat="1" ht="12.75" customHeight="1" x14ac:dyDescent="0.2">
      <c r="B22" s="73"/>
      <c r="C22" s="74"/>
      <c r="D22" s="447"/>
      <c r="E22" s="96" t="s">
        <v>17</v>
      </c>
      <c r="F22" s="96"/>
      <c r="G22" s="121">
        <f>IF(faciliteiten!G14+faciliteiten!G15=0,0,ROUND(IF(SUM(G13:G19)&lt;(tab!$D31+tab!$D32*faciliteiten!$G12),(tab!$D31+tab!$D32*faciliteiten!$G12)-SUM(G13:G19),0),2))</f>
        <v>0</v>
      </c>
      <c r="H22" s="96"/>
      <c r="I22" s="35" t="s">
        <v>17</v>
      </c>
      <c r="J22" s="35"/>
      <c r="K22" s="121">
        <f>IF(faciliteiten!K14+faciliteiten!K15=0,0,ROUND(IF(SUM(K13:K19)&lt;(tab!$D31+tab!$D32*faciliteiten!$G12),(tab!$D31+tab!$D32*faciliteiten!$G12)-SUM(K13:K19),0),2))</f>
        <v>0</v>
      </c>
      <c r="L22" s="75"/>
      <c r="M22" s="88" t="s">
        <v>17</v>
      </c>
      <c r="N22" s="75"/>
      <c r="O22" s="121">
        <f>IF(faciliteiten!O14+faciliteiten!O15=0,0,ROUND(IF(SUM(O13:O19)&lt;(tab!$D31+tab!$D32*faciliteiten!$G12),(tab!$D31+tab!$D32*faciliteiten!$G12)-SUM(O13:O19),0),2))</f>
        <v>0</v>
      </c>
      <c r="P22" s="76"/>
      <c r="Q22" s="77"/>
    </row>
    <row r="23" spans="2:19" ht="12.75" customHeight="1" x14ac:dyDescent="0.2">
      <c r="B23" s="11"/>
      <c r="C23" s="48"/>
      <c r="D23" s="448"/>
      <c r="E23" s="49"/>
      <c r="F23" s="49"/>
      <c r="G23" s="65"/>
      <c r="H23" s="49"/>
      <c r="I23" s="35"/>
      <c r="J23" s="35"/>
      <c r="K23" s="64"/>
      <c r="L23" s="49"/>
      <c r="M23" s="49"/>
      <c r="N23" s="49"/>
      <c r="O23" s="49"/>
      <c r="P23" s="51"/>
      <c r="Q23" s="13"/>
    </row>
    <row r="24" spans="2:19" ht="12.75" customHeight="1" x14ac:dyDescent="0.2">
      <c r="B24" s="11"/>
      <c r="C24" s="12"/>
      <c r="D24" s="443"/>
      <c r="E24" s="12"/>
      <c r="F24" s="12"/>
      <c r="G24" s="58"/>
      <c r="H24" s="12"/>
      <c r="I24" s="453"/>
      <c r="J24" s="453"/>
      <c r="K24" s="454"/>
      <c r="L24" s="12"/>
      <c r="M24" s="12"/>
      <c r="N24" s="12"/>
      <c r="O24" s="12"/>
      <c r="P24" s="12"/>
      <c r="Q24" s="13"/>
    </row>
    <row r="25" spans="2:19" ht="12.75" customHeight="1" x14ac:dyDescent="0.2">
      <c r="B25" s="11"/>
      <c r="C25" s="452" t="s">
        <v>186</v>
      </c>
      <c r="D25" s="443"/>
      <c r="E25" s="12"/>
      <c r="F25" s="12"/>
      <c r="G25" s="58"/>
      <c r="H25" s="12"/>
      <c r="I25" s="12"/>
      <c r="J25" s="12"/>
      <c r="K25" s="451"/>
      <c r="L25" s="12"/>
      <c r="M25" s="12"/>
      <c r="N25" s="12"/>
      <c r="O25" s="12"/>
      <c r="P25" s="12"/>
      <c r="Q25" s="13"/>
    </row>
    <row r="26" spans="2:19" ht="12.75" customHeight="1" x14ac:dyDescent="0.2">
      <c r="B26" s="11"/>
      <c r="C26" s="12"/>
      <c r="D26" s="443"/>
      <c r="E26" s="12"/>
      <c r="F26" s="12"/>
      <c r="G26" s="58"/>
      <c r="H26" s="12"/>
      <c r="I26" s="12"/>
      <c r="J26" s="12"/>
      <c r="K26" s="451"/>
      <c r="L26" s="12"/>
      <c r="M26" s="12"/>
      <c r="N26" s="12"/>
      <c r="O26" s="12"/>
      <c r="P26" s="12"/>
      <c r="Q26" s="13"/>
    </row>
    <row r="27" spans="2:19" ht="12.75" customHeight="1" x14ac:dyDescent="0.2">
      <c r="B27" s="11"/>
      <c r="C27" s="21"/>
      <c r="D27" s="449"/>
      <c r="E27" s="21"/>
      <c r="F27" s="21"/>
      <c r="G27" s="283"/>
      <c r="H27" s="21"/>
      <c r="I27" s="21"/>
      <c r="J27" s="21"/>
      <c r="K27" s="279"/>
      <c r="L27" s="21"/>
      <c r="M27" s="21"/>
      <c r="N27" s="21"/>
      <c r="O27" s="21"/>
      <c r="P27" s="21"/>
      <c r="Q27" s="13"/>
    </row>
    <row r="28" spans="2:19" ht="12.75" customHeight="1" x14ac:dyDescent="0.2">
      <c r="B28" s="11"/>
      <c r="C28" s="21"/>
      <c r="D28" s="449" t="s">
        <v>205</v>
      </c>
      <c r="E28" s="90" t="s">
        <v>188</v>
      </c>
      <c r="F28" s="90"/>
      <c r="G28" s="345" t="str">
        <f>faciliteiten!E30</f>
        <v>18UF00</v>
      </c>
      <c r="H28" s="94"/>
      <c r="I28" s="21" t="s">
        <v>190</v>
      </c>
      <c r="J28" s="21"/>
      <c r="K28" s="495">
        <f>IF(faciliteiten!K30="nee",0,faciliteiten!K30)</f>
        <v>0</v>
      </c>
      <c r="L28" s="26"/>
      <c r="M28" s="25" t="s">
        <v>191</v>
      </c>
      <c r="N28" s="25"/>
      <c r="O28" s="64"/>
      <c r="P28" s="21"/>
      <c r="Q28" s="13"/>
    </row>
    <row r="29" spans="2:19" ht="12.75" customHeight="1" x14ac:dyDescent="0.2">
      <c r="B29" s="11"/>
      <c r="C29" s="21"/>
      <c r="D29" s="449"/>
      <c r="E29" s="90" t="s">
        <v>6</v>
      </c>
      <c r="F29" s="89"/>
      <c r="G29" s="95"/>
      <c r="H29" s="93"/>
      <c r="I29" s="21" t="s">
        <v>6</v>
      </c>
      <c r="J29" s="21"/>
      <c r="K29" s="279"/>
      <c r="L29" s="21"/>
      <c r="M29" s="21" t="s">
        <v>6</v>
      </c>
      <c r="N29" s="21"/>
      <c r="O29" s="21"/>
      <c r="P29" s="21"/>
      <c r="Q29" s="13"/>
    </row>
    <row r="30" spans="2:19" ht="12.75" customHeight="1" x14ac:dyDescent="0.2">
      <c r="B30" s="11"/>
      <c r="C30" s="21"/>
      <c r="D30" s="449"/>
      <c r="E30" s="37" t="s">
        <v>7</v>
      </c>
      <c r="F30" s="37"/>
      <c r="G30" s="40"/>
      <c r="H30" s="279"/>
      <c r="I30" s="21" t="s">
        <v>7</v>
      </c>
      <c r="J30" s="21"/>
      <c r="K30" s="279"/>
      <c r="L30" s="21"/>
      <c r="M30" s="21" t="s">
        <v>7</v>
      </c>
      <c r="N30" s="21"/>
      <c r="O30" s="21"/>
      <c r="P30" s="21"/>
      <c r="Q30" s="13"/>
    </row>
    <row r="31" spans="2:19" ht="12.75" customHeight="1" x14ac:dyDescent="0.2">
      <c r="B31" s="11"/>
      <c r="C31" s="21"/>
      <c r="D31" s="449"/>
      <c r="E31" s="37"/>
      <c r="F31" s="37" t="s">
        <v>10</v>
      </c>
      <c r="G31" s="91">
        <f>+faciliteiten!G33*(tab!$D22+tab!$D23*faciliteiten!$G31)</f>
        <v>145857.66300000003</v>
      </c>
      <c r="H31" s="279"/>
      <c r="I31" s="21"/>
      <c r="J31" s="21" t="s">
        <v>10</v>
      </c>
      <c r="K31" s="91">
        <f>+faciliteiten!K33*(tab!$D22+tab!$D23*faciliteiten!$G31)</f>
        <v>0</v>
      </c>
      <c r="L31" s="21"/>
      <c r="M31" s="21"/>
      <c r="N31" s="21" t="s">
        <v>10</v>
      </c>
      <c r="O31" s="334">
        <f t="shared" ref="O31:O32" si="0">G31+K31</f>
        <v>145857.66300000003</v>
      </c>
      <c r="P31" s="21"/>
      <c r="Q31" s="13"/>
    </row>
    <row r="32" spans="2:19" ht="12.75" customHeight="1" x14ac:dyDescent="0.2">
      <c r="B32" s="11"/>
      <c r="C32" s="21"/>
      <c r="D32" s="449"/>
      <c r="E32" s="37"/>
      <c r="F32" s="37" t="s">
        <v>11</v>
      </c>
      <c r="G32" s="91">
        <f>+faciliteiten!G34*(tab!$D24+tab!$D25*faciliteiten!$G31)</f>
        <v>107276.4014</v>
      </c>
      <c r="H32" s="279"/>
      <c r="I32" s="21"/>
      <c r="J32" s="21" t="s">
        <v>11</v>
      </c>
      <c r="K32" s="91">
        <f>+faciliteiten!K34*(tab!$D23+tab!$D24*faciliteiten!$G32)</f>
        <v>0</v>
      </c>
      <c r="L32" s="21"/>
      <c r="M32" s="21"/>
      <c r="N32" s="21" t="s">
        <v>11</v>
      </c>
      <c r="O32" s="334">
        <f t="shared" si="0"/>
        <v>107276.4014</v>
      </c>
      <c r="P32" s="21"/>
      <c r="Q32" s="13"/>
    </row>
    <row r="33" spans="2:17" ht="12.75" customHeight="1" x14ac:dyDescent="0.2">
      <c r="B33" s="11"/>
      <c r="C33" s="21"/>
      <c r="D33" s="449"/>
      <c r="E33" s="37" t="s">
        <v>8</v>
      </c>
      <c r="F33" s="37"/>
      <c r="G33" s="45"/>
      <c r="H33" s="280"/>
      <c r="I33" s="21" t="s">
        <v>8</v>
      </c>
      <c r="J33" s="21"/>
      <c r="K33" s="279"/>
      <c r="L33" s="21"/>
      <c r="M33" s="21" t="s">
        <v>8</v>
      </c>
      <c r="N33" s="21"/>
      <c r="O33" s="21"/>
      <c r="P33" s="21"/>
      <c r="Q33" s="13"/>
    </row>
    <row r="34" spans="2:17" ht="12.75" customHeight="1" x14ac:dyDescent="0.2">
      <c r="B34" s="11"/>
      <c r="C34" s="21"/>
      <c r="D34" s="449"/>
      <c r="E34" s="37"/>
      <c r="F34" s="37" t="s">
        <v>12</v>
      </c>
      <c r="G34" s="91">
        <f>IF(faciliteiten!G35=0,0,IF(faciliteiten!G35&gt;144,0,tab!$D27+tab!$D28*faciliteiten!$G31-(faciliteiten!G35*(tab!$D29+tab!$D30*faciliteiten!$G31))))</f>
        <v>75489.72600000001</v>
      </c>
      <c r="H34" s="279"/>
      <c r="I34" s="21"/>
      <c r="J34" s="21" t="s">
        <v>12</v>
      </c>
      <c r="K34" s="91">
        <f>IF(faciliteiten!K35=0,0,IF(faciliteiten!K35&gt;144,0,tab!$D27+tab!$D28*faciliteiten!$G31-(faciliteiten!K35*(tab!$D29+tab!$D30*faciliteiten!$G31))))</f>
        <v>0</v>
      </c>
      <c r="L34" s="21"/>
      <c r="M34" s="21"/>
      <c r="N34" s="21" t="s">
        <v>12</v>
      </c>
      <c r="O34" s="91">
        <f>IF((faciliteiten!O333+faciliteiten!O34)=0,0,IF(faciliteiten!O35&gt;144,0,tab!$D27+tab!$D28*faciliteiten!$G31-(faciliteiten!O35*(tab!$D29+tab!$D30*faciliteiten!$G31))))</f>
        <v>75489.72600000001</v>
      </c>
      <c r="P34" s="21"/>
      <c r="Q34" s="13"/>
    </row>
    <row r="35" spans="2:17" ht="12.75" customHeight="1" x14ac:dyDescent="0.2">
      <c r="B35" s="11"/>
      <c r="C35" s="21"/>
      <c r="D35" s="449"/>
      <c r="E35" s="37"/>
      <c r="F35" s="37" t="s">
        <v>51</v>
      </c>
      <c r="G35" s="91">
        <f>IF(faciliteiten!G35=0,0,IF(faciliteiten!G35&gt;tab!$D33,tab!$D35,tab!$D34))</f>
        <v>18215.97</v>
      </c>
      <c r="H35" s="279"/>
      <c r="I35" s="21"/>
      <c r="J35" s="21" t="s">
        <v>51</v>
      </c>
      <c r="K35" s="91">
        <f>IF(faciliteiten!K35=0,0,IF(faciliteiten!K35&gt;tab!$D33,tab!$D35,tab!$D34))</f>
        <v>0</v>
      </c>
      <c r="L35" s="21"/>
      <c r="M35" s="21"/>
      <c r="N35" s="21" t="s">
        <v>51</v>
      </c>
      <c r="O35" s="91">
        <f>IF(faciliteiten!O35=0,0,IF(faciliteiten!O35&gt;tab!$D33,tab!$D35,tab!$D34))</f>
        <v>18215.97</v>
      </c>
      <c r="P35" s="21"/>
      <c r="Q35" s="13"/>
    </row>
    <row r="36" spans="2:17" ht="12.75" customHeight="1" x14ac:dyDescent="0.2">
      <c r="B36" s="11"/>
      <c r="C36" s="21"/>
      <c r="D36" s="449"/>
      <c r="E36" s="44" t="s">
        <v>9</v>
      </c>
      <c r="F36" s="37"/>
      <c r="G36" s="45"/>
      <c r="H36" s="280"/>
      <c r="I36" s="21" t="s">
        <v>9</v>
      </c>
      <c r="J36" s="21"/>
      <c r="K36" s="279"/>
      <c r="L36" s="21"/>
      <c r="M36" s="21" t="s">
        <v>9</v>
      </c>
      <c r="N36" s="21"/>
      <c r="O36" s="21"/>
      <c r="P36" s="21"/>
      <c r="Q36" s="13"/>
    </row>
    <row r="37" spans="2:17" ht="12.75" customHeight="1" x14ac:dyDescent="0.2">
      <c r="B37" s="11"/>
      <c r="C37" s="21"/>
      <c r="D37" s="449"/>
      <c r="E37" s="37"/>
      <c r="F37" s="88" t="s">
        <v>6603</v>
      </c>
      <c r="G37" s="91">
        <f>+faciliteiten!G36*tab!$D$26</f>
        <v>0</v>
      </c>
      <c r="H37" s="279"/>
      <c r="I37" s="21"/>
      <c r="J37" s="88" t="s">
        <v>6603</v>
      </c>
      <c r="K37" s="91">
        <f>+faciliteiten!K36*tab!$D$26</f>
        <v>0</v>
      </c>
      <c r="L37" s="21"/>
      <c r="M37" s="21"/>
      <c r="N37" s="88" t="s">
        <v>6603</v>
      </c>
      <c r="O37" s="91">
        <f>+faciliteiten!O36*tab!$D$26</f>
        <v>0</v>
      </c>
      <c r="P37" s="21"/>
      <c r="Q37" s="13"/>
    </row>
    <row r="38" spans="2:17" ht="12.75" customHeight="1" x14ac:dyDescent="0.2">
      <c r="B38" s="11"/>
      <c r="C38" s="21"/>
      <c r="D38" s="449"/>
      <c r="E38" s="37"/>
      <c r="F38" s="37"/>
      <c r="G38" s="37"/>
      <c r="H38" s="21"/>
      <c r="I38" s="21"/>
      <c r="J38" s="21"/>
      <c r="K38" s="279"/>
      <c r="L38" s="21"/>
      <c r="M38" s="21"/>
      <c r="N38" s="21"/>
      <c r="O38" s="21"/>
      <c r="P38" s="21"/>
      <c r="Q38" s="13"/>
    </row>
    <row r="39" spans="2:17" ht="12.75" customHeight="1" x14ac:dyDescent="0.2">
      <c r="B39" s="11"/>
      <c r="C39" s="21"/>
      <c r="D39" s="449"/>
      <c r="E39" s="44" t="s">
        <v>52</v>
      </c>
      <c r="F39" s="37"/>
      <c r="G39" s="97">
        <f>IF(faciliteiten!G35=0,0,ROUND(IF(SUM(G31:G37)&lt;(tab!$D31+tab!$D32*faciliteiten!$G31),tab!$D31+tab!$D32*faciliteiten!$G31,SUM(G31:G37)),2))</f>
        <v>346839.76</v>
      </c>
      <c r="H39" s="281"/>
      <c r="I39" s="21" t="s">
        <v>52</v>
      </c>
      <c r="J39" s="21"/>
      <c r="K39" s="97">
        <f>IF(faciliteiten!K35=0,0,ROUND(IF(SUM(K31:K37)&lt;(tab!$D31+tab!$D32*faciliteiten!$G31),tab!$D31+tab!$D32*faciliteiten!$G31,SUM(K31:K37)),2))</f>
        <v>0</v>
      </c>
      <c r="L39" s="21"/>
      <c r="M39" s="21" t="s">
        <v>52</v>
      </c>
      <c r="N39" s="21"/>
      <c r="O39" s="97">
        <f>IF(faciliteiten!O35=0,0,ROUND(IF(SUM(O31:O37)&lt;(tab!$D31+tab!$D32*faciliteiten!$G31),tab!$D31+tab!$D32*faciliteiten!$G31,SUM(O31:O37)),2))</f>
        <v>346839.76</v>
      </c>
      <c r="P39" s="21"/>
      <c r="Q39" s="13"/>
    </row>
    <row r="40" spans="2:17" ht="12.75" customHeight="1" x14ac:dyDescent="0.2">
      <c r="B40" s="11"/>
      <c r="C40" s="21"/>
      <c r="D40" s="449"/>
      <c r="E40" s="96" t="s">
        <v>17</v>
      </c>
      <c r="F40" s="96"/>
      <c r="G40" s="121">
        <f>IF(faciliteiten!G33+faciliteiten!G34=0,0,ROUND(IF(SUM(G31:G37)&lt;(tab!$D31+tab!$D32*faciliteiten!$G31),(tab!$D31+tab!$D32*faciliteiten!$G31)-SUM(G31:G37),0),2))</f>
        <v>0</v>
      </c>
      <c r="H40" s="282"/>
      <c r="I40" s="21" t="s">
        <v>17</v>
      </c>
      <c r="J40" s="21"/>
      <c r="K40" s="121">
        <f>IF(faciliteiten!K35=0,0,ROUND(IF(SUM(K31:K37)&lt;(tab!$D31+tab!$D32*faciliteiten!$G31),(tab!$D31+tab!$D32*faciliteiten!$G31)-SUM(K31:K37),0),2))</f>
        <v>0</v>
      </c>
      <c r="L40" s="284"/>
      <c r="M40" s="114" t="s">
        <v>17</v>
      </c>
      <c r="N40" s="284"/>
      <c r="O40" s="121">
        <f>IF((faciliteiten!O33+faciliteiten!O34)=0,0,ROUND(IF(SUM(O31:O37)&lt;(tab!$D31+tab!$D32*faciliteiten!$G31),(tab!$D31+tab!$D32*faciliteiten!$G31)-SUM(O31:O37),0),2))</f>
        <v>0</v>
      </c>
      <c r="P40" s="21"/>
      <c r="Q40" s="13"/>
    </row>
    <row r="41" spans="2:17" ht="12.75" customHeight="1" x14ac:dyDescent="0.2">
      <c r="B41" s="11"/>
      <c r="C41" s="21"/>
      <c r="D41" s="449"/>
      <c r="E41" s="437"/>
      <c r="F41" s="437"/>
      <c r="G41" s="438"/>
      <c r="H41" s="439"/>
      <c r="I41" s="439"/>
      <c r="J41" s="439"/>
      <c r="K41" s="439"/>
      <c r="L41" s="440"/>
      <c r="M41" s="440"/>
      <c r="N41" s="440"/>
      <c r="O41" s="440"/>
      <c r="P41" s="21"/>
      <c r="Q41" s="13"/>
    </row>
    <row r="42" spans="2:17" ht="12.75" customHeight="1" x14ac:dyDescent="0.2">
      <c r="B42" s="11"/>
      <c r="C42" s="34"/>
      <c r="D42" s="445"/>
      <c r="E42" s="35"/>
      <c r="F42" s="35"/>
      <c r="G42" s="64"/>
      <c r="H42" s="35"/>
      <c r="I42" s="35"/>
      <c r="J42" s="35"/>
      <c r="K42" s="64"/>
      <c r="L42" s="35"/>
      <c r="M42" s="35"/>
      <c r="N42" s="35"/>
      <c r="O42" s="64"/>
      <c r="P42" s="36"/>
      <c r="Q42" s="13"/>
    </row>
    <row r="43" spans="2:17" s="72" customFormat="1" ht="12.75" customHeight="1" x14ac:dyDescent="0.2">
      <c r="B43" s="68"/>
      <c r="C43" s="69"/>
      <c r="D43" s="446" t="s">
        <v>206</v>
      </c>
      <c r="E43" s="90" t="s">
        <v>188</v>
      </c>
      <c r="F43" s="90"/>
      <c r="G43" s="497"/>
      <c r="H43" s="90"/>
      <c r="I43" s="90" t="s">
        <v>190</v>
      </c>
      <c r="J43" s="90"/>
      <c r="K43" s="64">
        <f>IF(faciliteiten!K45="nee",0,faciliteiten!K46)</f>
        <v>0</v>
      </c>
      <c r="L43" s="90"/>
      <c r="M43" s="90" t="s">
        <v>191</v>
      </c>
      <c r="N43" s="90"/>
      <c r="O43" s="64"/>
      <c r="P43" s="70"/>
      <c r="Q43" s="71"/>
    </row>
    <row r="44" spans="2:17" ht="12.75" customHeight="1" x14ac:dyDescent="0.2">
      <c r="B44" s="11"/>
      <c r="C44" s="38"/>
      <c r="D44" s="446"/>
      <c r="E44" s="44" t="s">
        <v>6</v>
      </c>
      <c r="F44" s="37"/>
      <c r="G44" s="40"/>
      <c r="H44" s="37"/>
      <c r="I44" s="44" t="s">
        <v>6</v>
      </c>
      <c r="J44" s="37"/>
      <c r="K44" s="40"/>
      <c r="L44" s="37"/>
      <c r="M44" s="44" t="s">
        <v>6</v>
      </c>
      <c r="N44" s="37"/>
      <c r="O44" s="40"/>
      <c r="P44" s="39"/>
      <c r="Q44" s="13"/>
    </row>
    <row r="45" spans="2:17" ht="12.75" customHeight="1" x14ac:dyDescent="0.2">
      <c r="B45" s="11"/>
      <c r="C45" s="38"/>
      <c r="D45" s="446"/>
      <c r="E45" s="37" t="s">
        <v>7</v>
      </c>
      <c r="F45" s="37"/>
      <c r="G45" s="40"/>
      <c r="H45" s="37"/>
      <c r="I45" s="37" t="s">
        <v>7</v>
      </c>
      <c r="J45" s="37"/>
      <c r="K45" s="40"/>
      <c r="L45" s="37"/>
      <c r="M45" s="37" t="s">
        <v>7</v>
      </c>
      <c r="N45" s="37"/>
      <c r="O45" s="40"/>
      <c r="P45" s="39"/>
      <c r="Q45" s="13"/>
    </row>
    <row r="46" spans="2:17" ht="12.75" customHeight="1" x14ac:dyDescent="0.2">
      <c r="B46" s="11"/>
      <c r="C46" s="38"/>
      <c r="D46" s="446"/>
      <c r="E46" s="37"/>
      <c r="F46" s="37" t="s">
        <v>10</v>
      </c>
      <c r="G46" s="91">
        <f>+faciliteiten!G49*(tab!$D22+tab!$D23*faciliteiten!$G47)</f>
        <v>0</v>
      </c>
      <c r="H46" s="37"/>
      <c r="I46" s="37"/>
      <c r="J46" s="37" t="s">
        <v>10</v>
      </c>
      <c r="K46" s="91">
        <f>+faciliteiten!K49*(tab!$D22+tab!$D23*faciliteiten!G47)</f>
        <v>0</v>
      </c>
      <c r="L46" s="37"/>
      <c r="M46" s="37"/>
      <c r="N46" s="37" t="s">
        <v>10</v>
      </c>
      <c r="O46" s="91">
        <f>G46+K46</f>
        <v>0</v>
      </c>
      <c r="P46" s="39"/>
      <c r="Q46" s="13"/>
    </row>
    <row r="47" spans="2:17" ht="12.75" customHeight="1" x14ac:dyDescent="0.2">
      <c r="B47" s="11"/>
      <c r="C47" s="38"/>
      <c r="D47" s="446"/>
      <c r="E47" s="37"/>
      <c r="F47" s="37" t="s">
        <v>11</v>
      </c>
      <c r="G47" s="91">
        <f>+faciliteiten!G50*(tab!$D24+tab!$D25*faciliteiten!$G47)</f>
        <v>0</v>
      </c>
      <c r="H47" s="37"/>
      <c r="I47" s="37"/>
      <c r="J47" s="37" t="s">
        <v>11</v>
      </c>
      <c r="K47" s="91">
        <f>+faciliteiten!K50*(tab!$D24+tab!$D25*faciliteiten!G47)</f>
        <v>0</v>
      </c>
      <c r="L47" s="37"/>
      <c r="M47" s="37"/>
      <c r="N47" s="37" t="s">
        <v>11</v>
      </c>
      <c r="O47" s="91">
        <f>G47+K47</f>
        <v>0</v>
      </c>
      <c r="P47" s="39"/>
      <c r="Q47" s="13"/>
    </row>
    <row r="48" spans="2:17" ht="12.75" customHeight="1" x14ac:dyDescent="0.2">
      <c r="B48" s="11"/>
      <c r="C48" s="38"/>
      <c r="D48" s="446"/>
      <c r="E48" s="37" t="s">
        <v>8</v>
      </c>
      <c r="F48" s="37"/>
      <c r="G48" s="45"/>
      <c r="H48" s="37"/>
      <c r="I48" s="37" t="s">
        <v>8</v>
      </c>
      <c r="J48" s="37"/>
      <c r="K48" s="45"/>
      <c r="L48" s="37"/>
      <c r="M48" s="37" t="s">
        <v>8</v>
      </c>
      <c r="N48" s="37"/>
      <c r="O48" s="45"/>
      <c r="P48" s="39"/>
      <c r="Q48" s="13"/>
    </row>
    <row r="49" spans="2:17" ht="12.75" customHeight="1" x14ac:dyDescent="0.2">
      <c r="B49" s="11"/>
      <c r="C49" s="38"/>
      <c r="D49" s="446"/>
      <c r="E49" s="37"/>
      <c r="F49" s="37" t="s">
        <v>12</v>
      </c>
      <c r="G49" s="91">
        <f>IF((faciliteiten!G49+faciliteiten!G50)=0,0,IF(faciliteiten!G51&gt;144,0,tab!$D27+tab!$D28*faciliteiten!$G47-(faciliteiten!G51*(tab!$D29+tab!$D30*faciliteiten!$G47))))</f>
        <v>0</v>
      </c>
      <c r="H49" s="37"/>
      <c r="I49" s="37"/>
      <c r="J49" s="37" t="s">
        <v>12</v>
      </c>
      <c r="K49" s="91">
        <f>IF(faciliteiten!K51=0,0,IF(faciliteiten!K51&gt;144,0,tab!$D27+tab!$D28*faciliteiten!G47-(faciliteiten!K51*(tab!$D29+tab!$D30*faciliteiten!G47))))</f>
        <v>0</v>
      </c>
      <c r="L49" s="37"/>
      <c r="M49" s="37"/>
      <c r="N49" s="37" t="s">
        <v>12</v>
      </c>
      <c r="O49" s="91">
        <f>IF(faciliteiten!O51=0,0,IF(faciliteiten!O51&gt;144,0,tab!$D27+tab!$D28*faciliteiten!$G47-(faciliteiten!O51*(tab!$D29+tab!$D30*faciliteiten!$G47))))</f>
        <v>0</v>
      </c>
      <c r="P49" s="39"/>
      <c r="Q49" s="13"/>
    </row>
    <row r="50" spans="2:17" ht="12.75" customHeight="1" x14ac:dyDescent="0.2">
      <c r="B50" s="11"/>
      <c r="C50" s="38"/>
      <c r="D50" s="446"/>
      <c r="E50" s="37"/>
      <c r="F50" s="37" t="s">
        <v>51</v>
      </c>
      <c r="G50" s="91">
        <f>IF(faciliteiten!G51=0,0,IF(faciliteiten!G51&gt;tab!$D33,tab!$D35,tab!D34))</f>
        <v>0</v>
      </c>
      <c r="H50" s="37"/>
      <c r="I50" s="37"/>
      <c r="J50" s="37" t="s">
        <v>51</v>
      </c>
      <c r="K50" s="91">
        <f>IF(faciliteiten!K51=0,0,IF(faciliteiten!K51&gt;tab!$D33,tab!$D35,tab!D34))</f>
        <v>0</v>
      </c>
      <c r="L50" s="37"/>
      <c r="M50" s="37"/>
      <c r="N50" s="37" t="s">
        <v>51</v>
      </c>
      <c r="O50" s="91">
        <f>IF((faciliteiten!G51+faciliteiten!K51)=0,0,IF((faciliteiten!G51+faciliteiten!K51)&gt;tab!$D33,tab!$D35,tab!D34))</f>
        <v>0</v>
      </c>
      <c r="P50" s="39"/>
      <c r="Q50" s="13"/>
    </row>
    <row r="51" spans="2:17" ht="12.75" customHeight="1" x14ac:dyDescent="0.2">
      <c r="B51" s="11"/>
      <c r="C51" s="38"/>
      <c r="D51" s="446"/>
      <c r="E51" s="44" t="s">
        <v>9</v>
      </c>
      <c r="F51" s="37"/>
      <c r="G51" s="45"/>
      <c r="H51" s="37"/>
      <c r="I51" s="44" t="s">
        <v>9</v>
      </c>
      <c r="J51" s="37"/>
      <c r="K51" s="45"/>
      <c r="L51" s="37"/>
      <c r="M51" s="44" t="s">
        <v>9</v>
      </c>
      <c r="N51" s="37"/>
      <c r="O51" s="45"/>
      <c r="P51" s="39"/>
      <c r="Q51" s="13"/>
    </row>
    <row r="52" spans="2:17" ht="12.75" customHeight="1" x14ac:dyDescent="0.2">
      <c r="B52" s="11"/>
      <c r="C52" s="38"/>
      <c r="D52" s="446"/>
      <c r="E52" s="37"/>
      <c r="F52" s="88" t="s">
        <v>6603</v>
      </c>
      <c r="G52" s="91">
        <f>+faciliteiten!G51*tab!$D$26</f>
        <v>0</v>
      </c>
      <c r="H52" s="37"/>
      <c r="I52" s="37"/>
      <c r="J52" s="88" t="s">
        <v>6603</v>
      </c>
      <c r="K52" s="91">
        <f>+faciliteiten!K52*tab!$D26</f>
        <v>0</v>
      </c>
      <c r="L52" s="37"/>
      <c r="M52" s="37"/>
      <c r="N52" s="88" t="s">
        <v>6603</v>
      </c>
      <c r="O52" s="91">
        <f>+faciliteiten!O52*tab!$D26</f>
        <v>0</v>
      </c>
      <c r="P52" s="39"/>
      <c r="Q52" s="13"/>
    </row>
    <row r="53" spans="2:17" ht="12.75" customHeight="1" x14ac:dyDescent="0.2">
      <c r="B53" s="11"/>
      <c r="C53" s="38"/>
      <c r="D53" s="446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9"/>
      <c r="Q53" s="13"/>
    </row>
    <row r="54" spans="2:17" ht="12.75" customHeight="1" x14ac:dyDescent="0.2">
      <c r="B54" s="11"/>
      <c r="C54" s="38"/>
      <c r="D54" s="446"/>
      <c r="E54" s="44" t="s">
        <v>52</v>
      </c>
      <c r="F54" s="37"/>
      <c r="G54" s="97">
        <f>IF(faciliteiten!G51=0,0,ROUND(IF(SUM(G46:G52)&lt;(tab!$D31+tab!$D32*faciliteiten!G47),tab!$D31+tab!$D32*faciliteiten!G47,SUM(G46:G52)),2))</f>
        <v>0</v>
      </c>
      <c r="H54" s="37"/>
      <c r="I54" s="44" t="s">
        <v>52</v>
      </c>
      <c r="J54" s="37"/>
      <c r="K54" s="97">
        <f>IF(faciliteiten!K51=0,0,ROUND(IF(SUM(K46:K52)&lt;(tab!$D31+tab!$D32*faciliteiten!G47),tab!$D31+tab!$D32*faciliteiten!G47,SUM(K46:K52)),2))</f>
        <v>0</v>
      </c>
      <c r="L54" s="37"/>
      <c r="M54" s="44" t="s">
        <v>52</v>
      </c>
      <c r="N54" s="37"/>
      <c r="O54" s="98">
        <f>IF(faciliteiten!G51=0,0,ROUND(IF(SUM(O46:O52)&lt;(tab!$D31+tab!$D32*faciliteiten!G47),tab!$D31+tab!$D32*faciliteiten!G47,SUM(O46:O52)),2))</f>
        <v>0</v>
      </c>
      <c r="P54" s="39"/>
      <c r="Q54" s="13"/>
    </row>
    <row r="55" spans="2:17" s="83" customFormat="1" ht="12.75" customHeight="1" x14ac:dyDescent="0.2">
      <c r="B55" s="79"/>
      <c r="C55" s="80"/>
      <c r="D55" s="446"/>
      <c r="E55" s="96" t="s">
        <v>17</v>
      </c>
      <c r="F55" s="96"/>
      <c r="G55" s="121">
        <f>IF(faciliteiten!G51=0,0,ROUND(IF(SUM(G46:G52)&lt;(tab!$D31+tab!$D32*faciliteiten!G47),(tab!$D31+tab!$D32*faciliteiten!G47)-SUM(G46:G52),0),2))</f>
        <v>0</v>
      </c>
      <c r="H55" s="96"/>
      <c r="I55" s="96" t="s">
        <v>17</v>
      </c>
      <c r="J55" s="96"/>
      <c r="K55" s="121">
        <f>IF(faciliteiten!K51=0,0,ROUND(IF(SUM(K46:K52)&lt;(tab!$D31+tab!$D32*faciliteiten!G47),(tab!$D31+tab!$D32*faciliteiten!G47)-SUM(K46:K52),0),2))</f>
        <v>0</v>
      </c>
      <c r="L55" s="96"/>
      <c r="M55" s="96" t="s">
        <v>17</v>
      </c>
      <c r="N55" s="96"/>
      <c r="O55" s="121">
        <f>IF(faciliteiten!O51=0,0,ROUND(IF(SUM(O46:O52)&lt;(tab!$D31+tab!$D32*faciliteiten!O47),(tab!$D31+tab!$D32*faciliteiten!O47)-SUM(O46:O52),0),2))</f>
        <v>0</v>
      </c>
      <c r="P55" s="81"/>
      <c r="Q55" s="82"/>
    </row>
    <row r="56" spans="2:17" ht="12.75" customHeight="1" x14ac:dyDescent="0.2">
      <c r="B56" s="11"/>
      <c r="C56" s="48"/>
      <c r="D56" s="448"/>
      <c r="E56" s="49"/>
      <c r="F56" s="49"/>
      <c r="G56" s="66"/>
      <c r="H56" s="49"/>
      <c r="I56" s="49"/>
      <c r="J56" s="49"/>
      <c r="K56" s="66"/>
      <c r="L56" s="49"/>
      <c r="M56" s="49"/>
      <c r="N56" s="49"/>
      <c r="O56" s="65"/>
      <c r="P56" s="51"/>
      <c r="Q56" s="13"/>
    </row>
    <row r="57" spans="2:17" ht="12.75" customHeight="1" x14ac:dyDescent="0.2">
      <c r="B57" s="11"/>
      <c r="C57" s="12"/>
      <c r="D57" s="443"/>
      <c r="E57" s="12"/>
      <c r="F57" s="12"/>
      <c r="G57" s="58"/>
      <c r="H57" s="12"/>
      <c r="I57" s="12"/>
      <c r="J57" s="12"/>
      <c r="K57" s="342"/>
      <c r="L57" s="12"/>
      <c r="M57" s="12"/>
      <c r="N57" s="12"/>
      <c r="O57" s="342"/>
      <c r="P57" s="12"/>
      <c r="Q57" s="13"/>
    </row>
    <row r="58" spans="2:17" ht="12.75" customHeight="1" x14ac:dyDescent="0.2">
      <c r="B58" s="11"/>
      <c r="C58" s="452" t="s">
        <v>187</v>
      </c>
      <c r="D58" s="443"/>
      <c r="E58" s="12"/>
      <c r="F58" s="12"/>
      <c r="G58" s="58"/>
      <c r="H58" s="12"/>
      <c r="I58" s="12"/>
      <c r="J58" s="12"/>
      <c r="K58" s="342"/>
      <c r="L58" s="12"/>
      <c r="M58" s="12"/>
      <c r="N58" s="12"/>
      <c r="O58" s="342"/>
      <c r="P58" s="12"/>
      <c r="Q58" s="13"/>
    </row>
    <row r="59" spans="2:17" ht="12.75" customHeight="1" x14ac:dyDescent="0.2">
      <c r="B59" s="11"/>
      <c r="C59" s="12"/>
      <c r="D59" s="443"/>
      <c r="E59" s="12"/>
      <c r="F59" s="12"/>
      <c r="G59" s="58"/>
      <c r="H59" s="12"/>
      <c r="I59" s="12"/>
      <c r="J59" s="12"/>
      <c r="K59" s="342"/>
      <c r="L59" s="12"/>
      <c r="M59" s="12"/>
      <c r="N59" s="12"/>
      <c r="O59" s="342"/>
      <c r="P59" s="12"/>
      <c r="Q59" s="13"/>
    </row>
    <row r="60" spans="2:17" ht="12.75" customHeight="1" x14ac:dyDescent="0.2">
      <c r="B60" s="11"/>
      <c r="C60" s="34"/>
      <c r="D60" s="445"/>
      <c r="E60" s="35"/>
      <c r="F60" s="35"/>
      <c r="G60" s="64"/>
      <c r="H60" s="35"/>
      <c r="I60" s="35"/>
      <c r="J60" s="35"/>
      <c r="K60" s="64"/>
      <c r="L60" s="35"/>
      <c r="M60" s="35"/>
      <c r="N60" s="35"/>
      <c r="O60" s="64"/>
      <c r="P60" s="36"/>
      <c r="Q60" s="13"/>
    </row>
    <row r="61" spans="2:17" s="72" customFormat="1" ht="12.75" customHeight="1" x14ac:dyDescent="0.2">
      <c r="B61" s="68"/>
      <c r="C61" s="69"/>
      <c r="D61" s="446" t="s">
        <v>207</v>
      </c>
      <c r="E61" s="90" t="s">
        <v>188</v>
      </c>
      <c r="F61" s="90"/>
      <c r="G61" s="345" t="str">
        <f>faciliteiten!E68</f>
        <v>05UR00</v>
      </c>
      <c r="H61" s="90"/>
      <c r="I61" s="90"/>
      <c r="J61" s="90"/>
      <c r="K61" s="64"/>
      <c r="L61" s="90"/>
      <c r="M61" s="90" t="s">
        <v>191</v>
      </c>
      <c r="N61" s="90"/>
      <c r="O61" s="64"/>
      <c r="P61" s="70"/>
      <c r="Q61" s="71"/>
    </row>
    <row r="62" spans="2:17" ht="12.75" customHeight="1" x14ac:dyDescent="0.2">
      <c r="B62" s="11"/>
      <c r="C62" s="38"/>
      <c r="D62" s="446"/>
      <c r="E62" s="44" t="s">
        <v>6</v>
      </c>
      <c r="F62" s="37"/>
      <c r="G62" s="40"/>
      <c r="H62" s="37"/>
      <c r="I62" s="44"/>
      <c r="J62" s="37"/>
      <c r="K62" s="40"/>
      <c r="L62" s="37"/>
      <c r="M62" s="44" t="s">
        <v>6</v>
      </c>
      <c r="N62" s="37"/>
      <c r="O62" s="40"/>
      <c r="P62" s="39"/>
      <c r="Q62" s="13"/>
    </row>
    <row r="63" spans="2:17" ht="12.75" customHeight="1" x14ac:dyDescent="0.2">
      <c r="B63" s="11"/>
      <c r="C63" s="38"/>
      <c r="D63" s="446"/>
      <c r="E63" s="37" t="s">
        <v>7</v>
      </c>
      <c r="F63" s="37"/>
      <c r="G63" s="40"/>
      <c r="H63" s="37"/>
      <c r="I63" s="37"/>
      <c r="J63" s="37"/>
      <c r="K63" s="40"/>
      <c r="L63" s="37"/>
      <c r="M63" s="37" t="s">
        <v>7</v>
      </c>
      <c r="N63" s="37"/>
      <c r="O63" s="40"/>
      <c r="P63" s="39"/>
      <c r="Q63" s="13"/>
    </row>
    <row r="64" spans="2:17" ht="12.75" customHeight="1" x14ac:dyDescent="0.2">
      <c r="B64" s="11"/>
      <c r="C64" s="38"/>
      <c r="D64" s="446"/>
      <c r="E64" s="37"/>
      <c r="F64" s="37" t="s">
        <v>10</v>
      </c>
      <c r="G64" s="156">
        <f>+faciliteiten!G71*(tab!$D22+tab!$D23*faciliteiten!G69)</f>
        <v>349695.37680000003</v>
      </c>
      <c r="H64" s="37"/>
      <c r="I64" s="37"/>
      <c r="J64" s="37"/>
      <c r="K64" s="492"/>
      <c r="L64" s="37"/>
      <c r="M64" s="37"/>
      <c r="N64" s="37" t="s">
        <v>10</v>
      </c>
      <c r="O64" s="156">
        <f>G64+K64</f>
        <v>349695.37680000003</v>
      </c>
      <c r="P64" s="39"/>
      <c r="Q64" s="13"/>
    </row>
    <row r="65" spans="2:17" ht="12.75" customHeight="1" x14ac:dyDescent="0.2">
      <c r="B65" s="11"/>
      <c r="C65" s="38"/>
      <c r="D65" s="446"/>
      <c r="E65" s="37"/>
      <c r="F65" s="37" t="s">
        <v>11</v>
      </c>
      <c r="G65" s="156">
        <f>+faciliteiten!G72*(tab!$D24+tab!$D25*faciliteiten!G69)</f>
        <v>254879.31039999999</v>
      </c>
      <c r="H65" s="37"/>
      <c r="I65" s="37"/>
      <c r="J65" s="37"/>
      <c r="K65" s="492"/>
      <c r="L65" s="37"/>
      <c r="M65" s="37"/>
      <c r="N65" s="37" t="s">
        <v>11</v>
      </c>
      <c r="O65" s="156">
        <f>G65+K65</f>
        <v>254879.31039999999</v>
      </c>
      <c r="P65" s="39"/>
      <c r="Q65" s="13"/>
    </row>
    <row r="66" spans="2:17" ht="12.75" customHeight="1" x14ac:dyDescent="0.2">
      <c r="B66" s="11"/>
      <c r="C66" s="38"/>
      <c r="D66" s="446"/>
      <c r="E66" s="37" t="s">
        <v>8</v>
      </c>
      <c r="F66" s="37"/>
      <c r="G66" s="276"/>
      <c r="H66" s="37"/>
      <c r="I66" s="37"/>
      <c r="J66" s="37"/>
      <c r="K66" s="276"/>
      <c r="L66" s="37"/>
      <c r="M66" s="37" t="s">
        <v>8</v>
      </c>
      <c r="N66" s="37"/>
      <c r="O66" s="276"/>
      <c r="P66" s="39"/>
      <c r="Q66" s="13"/>
    </row>
    <row r="67" spans="2:17" ht="12.75" customHeight="1" x14ac:dyDescent="0.2">
      <c r="B67" s="11"/>
      <c r="C67" s="38"/>
      <c r="D67" s="446"/>
      <c r="E67" s="37"/>
      <c r="F67" s="37" t="s">
        <v>12</v>
      </c>
      <c r="G67" s="156">
        <f>IF(faciliteiten!G73=0,0,IF(faciliteiten!G73&gt;144,0,tab!$D27+tab!$D28*faciliteiten!$G69-(faciliteiten!G73*(tab!$D29+tab!$D30*faciliteiten!$G69))))</f>
        <v>0</v>
      </c>
      <c r="H67" s="37"/>
      <c r="I67" s="37"/>
      <c r="J67" s="37"/>
      <c r="K67" s="492"/>
      <c r="L67" s="37"/>
      <c r="M67" s="37"/>
      <c r="N67" s="37" t="s">
        <v>12</v>
      </c>
      <c r="O67" s="156">
        <f>IF(faciliteiten!O73=0,0,IF(faciliteiten!O73&gt;144,0,tab!$D27+tab!$D28*faciliteiten!$G69-(faciliteiten!O73*(tab!$D29+tab!$D30*faciliteiten!$G69))))</f>
        <v>0</v>
      </c>
      <c r="P67" s="39"/>
      <c r="Q67" s="13"/>
    </row>
    <row r="68" spans="2:17" ht="12.75" customHeight="1" x14ac:dyDescent="0.2">
      <c r="B68" s="11"/>
      <c r="C68" s="38"/>
      <c r="D68" s="446"/>
      <c r="E68" s="37"/>
      <c r="F68" s="37" t="s">
        <v>51</v>
      </c>
      <c r="G68" s="156">
        <f>IF(faciliteiten!G73=0,0,IF(faciliteiten!G73&gt;tab!$D33,tab!$D35,tab!$D34))</f>
        <v>33526.94</v>
      </c>
      <c r="H68" s="37"/>
      <c r="I68" s="37"/>
      <c r="J68" s="37"/>
      <c r="K68" s="492"/>
      <c r="L68" s="37"/>
      <c r="M68" s="37"/>
      <c r="N68" s="37" t="s">
        <v>51</v>
      </c>
      <c r="O68" s="156">
        <f>IF(faciliteiten!O73=0,0,IF(faciliteiten!O73&gt;tab!$D33,tab!$D35,tab!D34))</f>
        <v>33526.94</v>
      </c>
      <c r="P68" s="39"/>
      <c r="Q68" s="13"/>
    </row>
    <row r="69" spans="2:17" ht="12.75" customHeight="1" x14ac:dyDescent="0.2">
      <c r="B69" s="11"/>
      <c r="C69" s="38"/>
      <c r="D69" s="446"/>
      <c r="E69" s="44" t="s">
        <v>9</v>
      </c>
      <c r="F69" s="37"/>
      <c r="G69" s="276"/>
      <c r="H69" s="37"/>
      <c r="I69" s="44"/>
      <c r="J69" s="37"/>
      <c r="K69" s="276"/>
      <c r="L69" s="37"/>
      <c r="M69" s="44" t="s">
        <v>9</v>
      </c>
      <c r="N69" s="37"/>
      <c r="O69" s="276"/>
      <c r="P69" s="39"/>
      <c r="Q69" s="13"/>
    </row>
    <row r="70" spans="2:17" ht="12.75" customHeight="1" x14ac:dyDescent="0.2">
      <c r="B70" s="11"/>
      <c r="C70" s="38"/>
      <c r="D70" s="446"/>
      <c r="E70" s="37"/>
      <c r="F70" s="88" t="s">
        <v>6603</v>
      </c>
      <c r="G70" s="156">
        <f>+faciliteiten!G74*tab!$D26</f>
        <v>0</v>
      </c>
      <c r="H70" s="37"/>
      <c r="I70" s="37"/>
      <c r="J70" s="88"/>
      <c r="K70" s="492"/>
      <c r="L70" s="37"/>
      <c r="M70" s="37"/>
      <c r="N70" s="88" t="s">
        <v>6603</v>
      </c>
      <c r="O70" s="156">
        <f>G70</f>
        <v>0</v>
      </c>
      <c r="P70" s="39"/>
      <c r="Q70" s="13"/>
    </row>
    <row r="71" spans="2:17" ht="12.75" customHeight="1" x14ac:dyDescent="0.2">
      <c r="B71" s="11"/>
      <c r="C71" s="38"/>
      <c r="D71" s="446"/>
      <c r="E71" s="37"/>
      <c r="F71" s="37"/>
      <c r="G71" s="88"/>
      <c r="H71" s="37"/>
      <c r="I71" s="37"/>
      <c r="J71" s="37"/>
      <c r="K71" s="88"/>
      <c r="L71" s="37"/>
      <c r="M71" s="37"/>
      <c r="N71" s="37"/>
      <c r="O71" s="88"/>
      <c r="P71" s="39"/>
      <c r="Q71" s="13"/>
    </row>
    <row r="72" spans="2:17" ht="12.75" customHeight="1" x14ac:dyDescent="0.2">
      <c r="B72" s="11"/>
      <c r="C72" s="38"/>
      <c r="D72" s="446"/>
      <c r="E72" s="44" t="s">
        <v>52</v>
      </c>
      <c r="F72" s="37"/>
      <c r="G72" s="98">
        <f>IF(faciliteiten!G73=0,0,ROUND(IF(SUM(G64:G70)&lt;(tab!$D31+tab!$D32*faciliteiten!G69),tab!$D31+tab!$D32*faciliteiten!G69,SUM(G64:G70)),2))</f>
        <v>638101.63</v>
      </c>
      <c r="H72" s="37"/>
      <c r="I72" s="44"/>
      <c r="J72" s="37"/>
      <c r="K72" s="493"/>
      <c r="L72" s="37"/>
      <c r="M72" s="44" t="s">
        <v>52</v>
      </c>
      <c r="N72" s="37"/>
      <c r="O72" s="98">
        <f>IF((faciliteiten!G73+faciliteiten!K73)=0,0,ROUND(IF(SUM(O64:O70)&lt;(tab!$D31+tab!$D32*(faciliteiten!G73+faciliteiten!K73)),tab!$D31+tab!$D32*(faciliteiten!G73+faciliteiten!K73),SUM(O64:O70)),2))</f>
        <v>638101.63</v>
      </c>
      <c r="P72" s="39"/>
      <c r="Q72" s="13"/>
    </row>
    <row r="73" spans="2:17" s="83" customFormat="1" ht="12.75" customHeight="1" x14ac:dyDescent="0.2">
      <c r="B73" s="79"/>
      <c r="C73" s="80"/>
      <c r="D73" s="446"/>
      <c r="E73" s="96" t="s">
        <v>17</v>
      </c>
      <c r="F73" s="96"/>
      <c r="G73" s="265">
        <f>IF(faciliteiten!G73=0,0,ROUND(IF(SUM(G64:G70)&lt;(tab!$D31+tab!$D32*faciliteiten!$G69),(tab!$D31+tab!$D32*faciliteiten!$G69)-SUM(G64:G70),0),2))</f>
        <v>0</v>
      </c>
      <c r="H73" s="96"/>
      <c r="I73" s="96"/>
      <c r="J73" s="96"/>
      <c r="K73" s="494"/>
      <c r="L73" s="96"/>
      <c r="M73" s="96" t="s">
        <v>17</v>
      </c>
      <c r="N73" s="96"/>
      <c r="O73" s="265">
        <f>IF(faciliteiten!O73=0,0,ROUND(IF(SUM(O64:O70)&lt;(tab!$D31+tab!$D32*faciliteiten!$G69),(tab!$D31+tab!$D32*faciliteiten!$G69)-SUM(O64:O70),0),2))</f>
        <v>0</v>
      </c>
      <c r="P73" s="76"/>
      <c r="Q73" s="82"/>
    </row>
    <row r="74" spans="2:17" ht="12.75" customHeight="1" x14ac:dyDescent="0.2">
      <c r="B74" s="11"/>
      <c r="C74" s="48"/>
      <c r="D74" s="448"/>
      <c r="E74" s="49"/>
      <c r="F74" s="49"/>
      <c r="G74" s="66"/>
      <c r="H74" s="49"/>
      <c r="I74" s="49"/>
      <c r="J74" s="49"/>
      <c r="K74" s="66"/>
      <c r="L74" s="49"/>
      <c r="M74" s="49"/>
      <c r="N74" s="49"/>
      <c r="O74" s="67"/>
      <c r="P74" s="51"/>
      <c r="Q74" s="13"/>
    </row>
    <row r="75" spans="2:17" ht="12.75" customHeight="1" x14ac:dyDescent="0.2">
      <c r="B75" s="11"/>
      <c r="C75" s="12"/>
      <c r="D75" s="443"/>
      <c r="E75" s="12"/>
      <c r="F75" s="12"/>
      <c r="G75" s="58"/>
      <c r="H75" s="12"/>
      <c r="I75" s="12"/>
      <c r="J75" s="12"/>
      <c r="K75" s="342"/>
      <c r="L75" s="12"/>
      <c r="M75" s="12"/>
      <c r="N75" s="12"/>
      <c r="O75" s="342"/>
      <c r="P75" s="12"/>
      <c r="Q75" s="13"/>
    </row>
    <row r="76" spans="2:17" ht="12.75" customHeight="1" x14ac:dyDescent="0.25">
      <c r="B76" s="59"/>
      <c r="C76" s="60"/>
      <c r="D76" s="450"/>
      <c r="E76" s="60"/>
      <c r="F76" s="60"/>
      <c r="G76" s="61"/>
      <c r="H76" s="60"/>
      <c r="I76" s="60"/>
      <c r="J76" s="60"/>
      <c r="K76" s="60"/>
      <c r="L76" s="60"/>
      <c r="M76" s="60"/>
      <c r="N76" s="60"/>
      <c r="O76" s="60"/>
      <c r="P76" s="17" t="s">
        <v>72</v>
      </c>
      <c r="Q76" s="62"/>
    </row>
    <row r="77" spans="2:17" ht="12.75" customHeight="1" x14ac:dyDescent="0.2"/>
    <row r="78" spans="2:17" ht="12.75" customHeight="1" x14ac:dyDescent="0.2"/>
    <row r="79" spans="2:17" ht="12.75" customHeight="1" x14ac:dyDescent="0.2"/>
    <row r="80" spans="2:17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</sheetData>
  <sheetProtection algorithmName="SHA-512" hashValue="j8EFmp56i9uGBWTXfeK0Nq6T3GlitRfInWjLeXNMmhukuJk/U0dRMzbqAbf28H2aG633/DbFTpvIhpxdB9Z5Dg==" saltValue="lYME1Dm0Ki0vL0xAmE3SL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48" orientation="landscape" r:id="rId1"/>
  <headerFooter alignWithMargins="0">
    <oddHeader>&amp;L&amp;"Arial,Vet"&amp;A&amp;C&amp;"Arial,Vet"&amp;F&amp;R&amp;"Arial,Vet"&amp;D</oddHeader>
    <oddFooter>&amp;L&amp;"Arial,Vet"PO-Raad&amp;R&amp;"Arial,Vet"&amp;P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B1:Q50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140625" style="256" customWidth="1"/>
    <col min="2" max="3" width="2.7109375" style="256" customWidth="1"/>
    <col min="4" max="4" width="56" style="256" customWidth="1"/>
    <col min="5" max="5" width="3.7109375" style="256" customWidth="1"/>
    <col min="6" max="6" width="16.28515625" style="256" bestFit="1" customWidth="1"/>
    <col min="7" max="8" width="3" style="256" customWidth="1"/>
    <col min="9" max="9" width="5" style="256" customWidth="1"/>
    <col min="10" max="10" width="14" style="256" bestFit="1" customWidth="1"/>
    <col min="11" max="11" width="2.7109375" style="256" customWidth="1"/>
    <col min="12" max="16384" width="9.140625" style="256"/>
  </cols>
  <sheetData>
    <row r="1" spans="2:17" x14ac:dyDescent="0.2">
      <c r="P1" s="135"/>
      <c r="Q1" s="135"/>
    </row>
    <row r="2" spans="2:17" s="135" customFormat="1" ht="12.6" customHeight="1" x14ac:dyDescent="0.2">
      <c r="B2" s="124"/>
      <c r="C2" s="125"/>
      <c r="D2" s="125"/>
      <c r="E2" s="125"/>
      <c r="F2" s="125"/>
      <c r="G2" s="125"/>
      <c r="H2" s="126"/>
      <c r="N2" s="151"/>
    </row>
    <row r="3" spans="2:17" s="135" customFormat="1" ht="12.6" customHeight="1" x14ac:dyDescent="0.2">
      <c r="B3" s="127"/>
      <c r="C3" s="128"/>
      <c r="D3" s="128"/>
      <c r="E3" s="128"/>
      <c r="F3" s="128"/>
      <c r="G3" s="128"/>
      <c r="H3" s="129"/>
      <c r="N3" s="151"/>
    </row>
    <row r="4" spans="2:17" s="367" customFormat="1" ht="18" customHeight="1" x14ac:dyDescent="0.3">
      <c r="B4" s="353"/>
      <c r="C4" s="152" t="s">
        <v>6703</v>
      </c>
      <c r="D4" s="355"/>
      <c r="E4" s="355"/>
      <c r="F4" s="354"/>
      <c r="G4" s="354"/>
      <c r="H4" s="356"/>
      <c r="N4" s="368"/>
    </row>
    <row r="5" spans="2:17" s="135" customFormat="1" ht="12.6" customHeight="1" x14ac:dyDescent="0.25">
      <c r="B5" s="127"/>
      <c r="C5" s="357" t="s">
        <v>6702</v>
      </c>
      <c r="D5" s="128"/>
      <c r="E5" s="358"/>
      <c r="F5" s="128"/>
      <c r="G5" s="128"/>
      <c r="H5" s="129"/>
      <c r="N5" s="151"/>
    </row>
    <row r="6" spans="2:17" s="135" customFormat="1" ht="12.6" customHeight="1" x14ac:dyDescent="0.2">
      <c r="B6" s="127"/>
      <c r="C6" s="128"/>
      <c r="D6" s="128"/>
      <c r="E6" s="358"/>
      <c r="F6" s="128"/>
      <c r="G6" s="128"/>
      <c r="H6" s="129"/>
      <c r="N6" s="151"/>
    </row>
    <row r="7" spans="2:17" x14ac:dyDescent="0.2">
      <c r="B7" s="127"/>
      <c r="C7" s="128"/>
      <c r="D7" s="128"/>
      <c r="E7" s="128"/>
      <c r="F7" s="128"/>
      <c r="G7" s="128"/>
      <c r="H7" s="129"/>
      <c r="P7" s="135"/>
      <c r="Q7" s="135"/>
    </row>
    <row r="8" spans="2:17" x14ac:dyDescent="0.2">
      <c r="B8" s="127"/>
      <c r="C8" s="130"/>
      <c r="D8" s="131"/>
      <c r="E8" s="130"/>
      <c r="F8" s="130"/>
      <c r="G8" s="130"/>
      <c r="H8" s="129"/>
    </row>
    <row r="9" spans="2:17" x14ac:dyDescent="0.2">
      <c r="B9" s="127"/>
      <c r="C9" s="130"/>
      <c r="D9" s="359" t="s">
        <v>6692</v>
      </c>
      <c r="E9" s="130"/>
      <c r="F9" s="130"/>
      <c r="G9" s="130"/>
      <c r="H9" s="129"/>
    </row>
    <row r="10" spans="2:17" x14ac:dyDescent="0.2">
      <c r="B10" s="127"/>
      <c r="C10" s="130"/>
      <c r="D10" s="130" t="s">
        <v>6688</v>
      </c>
      <c r="E10" s="130"/>
      <c r="F10" s="167">
        <v>100</v>
      </c>
      <c r="G10" s="130"/>
      <c r="H10" s="129"/>
    </row>
    <row r="11" spans="2:17" x14ac:dyDescent="0.2">
      <c r="B11" s="127"/>
      <c r="C11" s="130"/>
      <c r="D11" s="130" t="s">
        <v>69</v>
      </c>
      <c r="E11" s="131" t="s">
        <v>6695</v>
      </c>
      <c r="F11" s="431">
        <f>IF(F10&gt;tab!$D44,tab!$D46,tab!$D45)</f>
        <v>34456.720000000001</v>
      </c>
      <c r="G11" s="360"/>
      <c r="H11" s="129"/>
    </row>
    <row r="12" spans="2:17" x14ac:dyDescent="0.2">
      <c r="B12" s="127"/>
      <c r="C12" s="131"/>
      <c r="D12" s="131"/>
      <c r="E12" s="131"/>
      <c r="F12" s="369"/>
      <c r="G12" s="360"/>
      <c r="H12" s="129"/>
    </row>
    <row r="13" spans="2:17" x14ac:dyDescent="0.2">
      <c r="B13" s="127"/>
      <c r="C13" s="131"/>
      <c r="D13" s="359" t="s">
        <v>6690</v>
      </c>
      <c r="E13" s="130"/>
      <c r="F13" s="130"/>
      <c r="G13" s="360"/>
      <c r="H13" s="129"/>
    </row>
    <row r="14" spans="2:17" x14ac:dyDescent="0.2">
      <c r="B14" s="127"/>
      <c r="C14" s="131"/>
      <c r="D14" s="130" t="s">
        <v>6688</v>
      </c>
      <c r="E14" s="130"/>
      <c r="F14" s="167">
        <v>45</v>
      </c>
      <c r="G14" s="360"/>
      <c r="H14" s="129"/>
    </row>
    <row r="15" spans="2:17" x14ac:dyDescent="0.2">
      <c r="B15" s="127"/>
      <c r="C15" s="131"/>
      <c r="D15" s="130" t="s">
        <v>69</v>
      </c>
      <c r="E15" s="131" t="s">
        <v>6694</v>
      </c>
      <c r="F15" s="431">
        <f>IF(F14&gt;tab!$D44,tab!$D46,tab!$D45)</f>
        <v>18577.36</v>
      </c>
      <c r="G15" s="360"/>
      <c r="H15" s="129"/>
    </row>
    <row r="16" spans="2:17" x14ac:dyDescent="0.2">
      <c r="B16" s="127"/>
      <c r="C16" s="131"/>
      <c r="D16" s="131"/>
      <c r="E16" s="131"/>
      <c r="F16" s="369"/>
      <c r="G16" s="360"/>
      <c r="H16" s="129"/>
    </row>
    <row r="17" spans="2:8" x14ac:dyDescent="0.2">
      <c r="B17" s="127"/>
      <c r="C17" s="131"/>
      <c r="D17" s="131" t="s">
        <v>6691</v>
      </c>
      <c r="E17" s="131"/>
      <c r="F17" s="369"/>
      <c r="G17" s="360"/>
      <c r="H17" s="129"/>
    </row>
    <row r="18" spans="2:8" x14ac:dyDescent="0.2">
      <c r="B18" s="127"/>
      <c r="C18" s="131"/>
      <c r="D18" s="130" t="s">
        <v>6704</v>
      </c>
      <c r="E18" s="130"/>
      <c r="F18" s="167">
        <v>120</v>
      </c>
      <c r="G18" s="360"/>
      <c r="H18" s="129"/>
    </row>
    <row r="19" spans="2:8" x14ac:dyDescent="0.2">
      <c r="B19" s="127"/>
      <c r="C19" s="131"/>
      <c r="D19" s="130" t="s">
        <v>69</v>
      </c>
      <c r="E19" s="131" t="s">
        <v>6693</v>
      </c>
      <c r="F19" s="431">
        <f>IF(F18&gt;tab!$D44,tab!$D46,tab!$D45)</f>
        <v>34456.720000000001</v>
      </c>
      <c r="G19" s="360"/>
      <c r="H19" s="129"/>
    </row>
    <row r="20" spans="2:8" x14ac:dyDescent="0.2">
      <c r="B20" s="127"/>
      <c r="C20" s="131"/>
      <c r="D20" s="131"/>
      <c r="E20" s="131"/>
      <c r="F20" s="369"/>
      <c r="G20" s="360"/>
      <c r="H20" s="129"/>
    </row>
    <row r="21" spans="2:8" x14ac:dyDescent="0.2">
      <c r="B21" s="127"/>
      <c r="C21" s="131"/>
      <c r="D21" s="131" t="s">
        <v>6689</v>
      </c>
      <c r="E21" s="131"/>
      <c r="F21" s="369"/>
      <c r="G21" s="360"/>
      <c r="H21" s="129"/>
    </row>
    <row r="22" spans="2:8" x14ac:dyDescent="0.2">
      <c r="B22" s="127"/>
      <c r="C22" s="131"/>
      <c r="D22" s="131" t="s">
        <v>6696</v>
      </c>
      <c r="E22" s="131"/>
      <c r="F22" s="432">
        <f>F11+F15</f>
        <v>53034.080000000002</v>
      </c>
      <c r="G22" s="360"/>
      <c r="H22" s="129"/>
    </row>
    <row r="23" spans="2:8" ht="15" x14ac:dyDescent="0.35">
      <c r="B23" s="127"/>
      <c r="C23" s="131"/>
      <c r="D23" s="620" t="s">
        <v>6693</v>
      </c>
      <c r="E23" s="131"/>
      <c r="F23" s="619">
        <f>F19</f>
        <v>34456.720000000001</v>
      </c>
      <c r="G23" s="360"/>
      <c r="H23" s="129"/>
    </row>
    <row r="24" spans="2:8" x14ac:dyDescent="0.2">
      <c r="B24" s="127"/>
      <c r="C24" s="131"/>
      <c r="D24" s="131" t="s">
        <v>6697</v>
      </c>
      <c r="E24" s="131"/>
      <c r="F24" s="432">
        <f>F22-F23</f>
        <v>18577.36</v>
      </c>
      <c r="G24" s="360"/>
      <c r="H24" s="129"/>
    </row>
    <row r="25" spans="2:8" x14ac:dyDescent="0.2">
      <c r="B25" s="127"/>
      <c r="C25" s="131"/>
      <c r="D25" s="131"/>
      <c r="E25" s="131"/>
      <c r="F25" s="369"/>
      <c r="G25" s="360"/>
      <c r="H25" s="129"/>
    </row>
    <row r="26" spans="2:8" x14ac:dyDescent="0.2">
      <c r="B26" s="127"/>
      <c r="C26" s="130"/>
      <c r="D26" s="131" t="s">
        <v>6705</v>
      </c>
      <c r="E26" s="130"/>
      <c r="F26" s="370">
        <v>30</v>
      </c>
      <c r="G26" s="361"/>
      <c r="H26" s="129"/>
    </row>
    <row r="27" spans="2:8" x14ac:dyDescent="0.2">
      <c r="B27" s="127"/>
      <c r="C27" s="130"/>
      <c r="D27" s="130" t="s">
        <v>217</v>
      </c>
      <c r="E27" s="130"/>
      <c r="F27" s="433">
        <f>ROUND(F14*50%,0)</f>
        <v>23</v>
      </c>
      <c r="G27" s="130"/>
      <c r="H27" s="129"/>
    </row>
    <row r="28" spans="2:8" x14ac:dyDescent="0.2">
      <c r="B28" s="127"/>
      <c r="C28" s="361"/>
      <c r="D28" s="130" t="s">
        <v>6683</v>
      </c>
      <c r="E28" s="130"/>
      <c r="F28" s="168" t="str">
        <f>IF(F26&gt;=F27,"ja","nee")</f>
        <v>ja</v>
      </c>
      <c r="G28" s="130"/>
      <c r="H28" s="129"/>
    </row>
    <row r="29" spans="2:8" x14ac:dyDescent="0.2">
      <c r="B29" s="127"/>
      <c r="C29" s="361"/>
      <c r="D29" s="130"/>
      <c r="E29" s="130"/>
      <c r="F29" s="130"/>
      <c r="G29" s="130"/>
      <c r="H29" s="129"/>
    </row>
    <row r="30" spans="2:8" x14ac:dyDescent="0.2">
      <c r="B30" s="127"/>
      <c r="C30" s="361"/>
      <c r="D30" s="44" t="s">
        <v>6681</v>
      </c>
      <c r="E30" s="130"/>
      <c r="F30" s="434">
        <f>SUM(F31:F36)</f>
        <v>111464.16</v>
      </c>
      <c r="G30" s="130"/>
      <c r="H30" s="129"/>
    </row>
    <row r="31" spans="2:8" x14ac:dyDescent="0.2">
      <c r="B31" s="127"/>
      <c r="C31" s="361"/>
      <c r="D31" s="88" t="s">
        <v>87</v>
      </c>
      <c r="E31" s="130"/>
      <c r="F31" s="435">
        <f>IF(F$28="nee",0,F$24)</f>
        <v>18577.36</v>
      </c>
      <c r="G31" s="130"/>
      <c r="H31" s="129"/>
    </row>
    <row r="32" spans="2:8" x14ac:dyDescent="0.2">
      <c r="B32" s="127"/>
      <c r="C32" s="361"/>
      <c r="D32" s="88" t="s">
        <v>88</v>
      </c>
      <c r="E32" s="130"/>
      <c r="F32" s="435">
        <f t="shared" ref="F32:F36" si="0">IF(F$28="nee",0,F$24)</f>
        <v>18577.36</v>
      </c>
      <c r="G32" s="130"/>
      <c r="H32" s="129"/>
    </row>
    <row r="33" spans="2:8" x14ac:dyDescent="0.2">
      <c r="B33" s="127"/>
      <c r="C33" s="361"/>
      <c r="D33" s="88" t="s">
        <v>89</v>
      </c>
      <c r="E33" s="130"/>
      <c r="F33" s="435">
        <f t="shared" si="0"/>
        <v>18577.36</v>
      </c>
      <c r="G33" s="130"/>
      <c r="H33" s="129"/>
    </row>
    <row r="34" spans="2:8" x14ac:dyDescent="0.2">
      <c r="B34" s="127"/>
      <c r="C34" s="360"/>
      <c r="D34" s="88" t="s">
        <v>90</v>
      </c>
      <c r="E34" s="130"/>
      <c r="F34" s="435">
        <f t="shared" si="0"/>
        <v>18577.36</v>
      </c>
      <c r="G34" s="130"/>
      <c r="H34" s="129"/>
    </row>
    <row r="35" spans="2:8" x14ac:dyDescent="0.2">
      <c r="B35" s="127"/>
      <c r="C35" s="360"/>
      <c r="D35" s="88" t="s">
        <v>91</v>
      </c>
      <c r="E35" s="130"/>
      <c r="F35" s="435">
        <f t="shared" si="0"/>
        <v>18577.36</v>
      </c>
      <c r="G35" s="130"/>
      <c r="H35" s="129"/>
    </row>
    <row r="36" spans="2:8" x14ac:dyDescent="0.2">
      <c r="B36" s="127"/>
      <c r="C36" s="130"/>
      <c r="D36" s="88" t="s">
        <v>179</v>
      </c>
      <c r="E36" s="130"/>
      <c r="F36" s="435">
        <f t="shared" si="0"/>
        <v>18577.36</v>
      </c>
      <c r="G36" s="130"/>
      <c r="H36" s="129"/>
    </row>
    <row r="37" spans="2:8" x14ac:dyDescent="0.2">
      <c r="B37" s="127"/>
      <c r="C37" s="130"/>
      <c r="D37" s="130"/>
      <c r="E37" s="130"/>
      <c r="F37" s="360"/>
      <c r="G37" s="130"/>
      <c r="H37" s="129"/>
    </row>
    <row r="38" spans="2:8" x14ac:dyDescent="0.2">
      <c r="B38" s="127"/>
      <c r="C38" s="135"/>
      <c r="D38" s="131" t="s">
        <v>6682</v>
      </c>
      <c r="E38" s="130"/>
      <c r="F38" s="621">
        <f>F26</f>
        <v>30</v>
      </c>
      <c r="G38" s="135"/>
      <c r="H38" s="129"/>
    </row>
    <row r="39" spans="2:8" x14ac:dyDescent="0.2">
      <c r="B39" s="127"/>
      <c r="C39" s="135"/>
      <c r="D39" s="130" t="s">
        <v>217</v>
      </c>
      <c r="E39" s="130"/>
      <c r="F39" s="433">
        <f>ROUND(F14*50%,0)</f>
        <v>23</v>
      </c>
      <c r="G39" s="135"/>
      <c r="H39" s="129"/>
    </row>
    <row r="40" spans="2:8" x14ac:dyDescent="0.2">
      <c r="B40" s="127"/>
      <c r="C40" s="135"/>
      <c r="D40" s="130" t="s">
        <v>6684</v>
      </c>
      <c r="E40" s="130"/>
      <c r="F40" s="168" t="str">
        <f>IF(F38&gt;=F39,"nee","ja")</f>
        <v>nee</v>
      </c>
      <c r="G40" s="135"/>
      <c r="H40" s="129"/>
    </row>
    <row r="41" spans="2:8" x14ac:dyDescent="0.2">
      <c r="B41" s="127"/>
      <c r="C41" s="135"/>
      <c r="D41" s="130"/>
      <c r="E41" s="130"/>
      <c r="F41" s="130"/>
      <c r="G41" s="135"/>
      <c r="H41" s="129"/>
    </row>
    <row r="42" spans="2:8" x14ac:dyDescent="0.2">
      <c r="B42" s="127"/>
      <c r="C42" s="135"/>
      <c r="D42" s="44" t="s">
        <v>6681</v>
      </c>
      <c r="E42" s="130"/>
      <c r="F42" s="434">
        <f>SUM(F43:F47)</f>
        <v>0</v>
      </c>
      <c r="G42" s="135"/>
      <c r="H42" s="129"/>
    </row>
    <row r="43" spans="2:8" x14ac:dyDescent="0.2">
      <c r="B43" s="127"/>
      <c r="C43" s="135"/>
      <c r="D43" s="88" t="s">
        <v>87</v>
      </c>
      <c r="E43" s="130"/>
      <c r="F43" s="435">
        <f>IF(F$40="ja",F$24,0)*100%</f>
        <v>0</v>
      </c>
      <c r="G43" s="135"/>
      <c r="H43" s="129"/>
    </row>
    <row r="44" spans="2:8" x14ac:dyDescent="0.2">
      <c r="B44" s="127"/>
      <c r="C44" s="135"/>
      <c r="D44" s="88" t="s">
        <v>88</v>
      </c>
      <c r="E44" s="130"/>
      <c r="F44" s="435">
        <f>IF(F$40="ja",F$24,0)*80%</f>
        <v>0</v>
      </c>
      <c r="G44" s="135"/>
      <c r="H44" s="129"/>
    </row>
    <row r="45" spans="2:8" x14ac:dyDescent="0.2">
      <c r="B45" s="127"/>
      <c r="C45" s="135"/>
      <c r="D45" s="88" t="s">
        <v>89</v>
      </c>
      <c r="E45" s="130"/>
      <c r="F45" s="435">
        <f>IF(F$40="ja",F$24,0)*60%</f>
        <v>0</v>
      </c>
      <c r="G45" s="135"/>
      <c r="H45" s="129"/>
    </row>
    <row r="46" spans="2:8" x14ac:dyDescent="0.2">
      <c r="B46" s="127"/>
      <c r="C46" s="135"/>
      <c r="D46" s="88" t="s">
        <v>90</v>
      </c>
      <c r="E46" s="130"/>
      <c r="F46" s="435">
        <f>IF(F$40="ja",F$24,0)*40%</f>
        <v>0</v>
      </c>
      <c r="G46" s="135"/>
      <c r="H46" s="129"/>
    </row>
    <row r="47" spans="2:8" x14ac:dyDescent="0.2">
      <c r="B47" s="127"/>
      <c r="C47" s="135"/>
      <c r="D47" s="88" t="s">
        <v>91</v>
      </c>
      <c r="E47" s="130"/>
      <c r="F47" s="435">
        <f>IF(F$40="ja",F$24,0)*20%</f>
        <v>0</v>
      </c>
      <c r="G47" s="135"/>
      <c r="H47" s="129"/>
    </row>
    <row r="48" spans="2:8" x14ac:dyDescent="0.2">
      <c r="B48" s="127"/>
      <c r="C48" s="135"/>
      <c r="D48" s="135"/>
      <c r="E48" s="135"/>
      <c r="F48" s="182"/>
      <c r="G48" s="135"/>
      <c r="H48" s="129"/>
    </row>
    <row r="49" spans="2:8" x14ac:dyDescent="0.2">
      <c r="B49" s="127"/>
      <c r="C49" s="128"/>
      <c r="D49" s="128"/>
      <c r="E49" s="128"/>
      <c r="F49" s="436"/>
      <c r="G49" s="128"/>
      <c r="H49" s="129"/>
    </row>
    <row r="50" spans="2:8" x14ac:dyDescent="0.2">
      <c r="B50" s="132"/>
      <c r="C50" s="133"/>
      <c r="D50" s="133"/>
      <c r="E50" s="133"/>
      <c r="F50" s="133"/>
      <c r="G50" s="133"/>
      <c r="H50" s="134"/>
    </row>
  </sheetData>
  <sheetProtection algorithmName="SHA-512" hashValue="AF3HDtRH7Y0fj8HavRPl/Q2d0FLxSw/g0y9zPpgYrWsy5XaK7mGJwIaHnT0QN2doU0EiCWcOKoW/gU2nEHI2PQ==" saltValue="8eVabA9sreSZkNnfvtZv3A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&amp;L&amp;"Arial,Vet"&amp;A&amp;C&amp;"Arial,Vet"&amp;F&amp;R&amp;"Arial,Vet"&amp;D</oddHeader>
    <oddFooter>&amp;L&amp;"Arial,Vet"PO-Raad&amp;R&amp;"Arial,Vet"&amp;P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B1:Q32"/>
  <sheetViews>
    <sheetView workbookViewId="0">
      <selection activeCell="B2" sqref="B2"/>
    </sheetView>
  </sheetViews>
  <sheetFormatPr defaultColWidth="9.140625" defaultRowHeight="12.75" x14ac:dyDescent="0.2"/>
  <cols>
    <col min="1" max="1" width="3.140625" style="256" customWidth="1"/>
    <col min="2" max="3" width="2.7109375" style="256" customWidth="1"/>
    <col min="4" max="4" width="56" style="256" customWidth="1"/>
    <col min="5" max="5" width="3.7109375" style="256" customWidth="1"/>
    <col min="6" max="6" width="16.28515625" style="256" bestFit="1" customWidth="1"/>
    <col min="7" max="8" width="3" style="256" customWidth="1"/>
    <col min="9" max="9" width="5" style="256" customWidth="1"/>
    <col min="10" max="10" width="14" style="256" bestFit="1" customWidth="1"/>
    <col min="11" max="11" width="2.7109375" style="256" customWidth="1"/>
    <col min="12" max="16384" width="9.140625" style="256"/>
  </cols>
  <sheetData>
    <row r="1" spans="2:17" x14ac:dyDescent="0.2">
      <c r="P1" s="135"/>
      <c r="Q1" s="135"/>
    </row>
    <row r="2" spans="2:17" s="135" customFormat="1" x14ac:dyDescent="0.2">
      <c r="B2" s="124"/>
      <c r="C2" s="125"/>
      <c r="D2" s="125"/>
      <c r="E2" s="125"/>
      <c r="F2" s="125"/>
      <c r="G2" s="125"/>
      <c r="H2" s="126"/>
      <c r="N2" s="151"/>
    </row>
    <row r="3" spans="2:17" s="135" customFormat="1" x14ac:dyDescent="0.2">
      <c r="B3" s="127"/>
      <c r="C3" s="128"/>
      <c r="D3" s="128"/>
      <c r="E3" s="128"/>
      <c r="F3" s="128"/>
      <c r="G3" s="128"/>
      <c r="H3" s="129"/>
      <c r="N3" s="151"/>
    </row>
    <row r="4" spans="2:17" s="367" customFormat="1" ht="18.75" x14ac:dyDescent="0.3">
      <c r="B4" s="353"/>
      <c r="C4" s="152" t="s">
        <v>6714</v>
      </c>
      <c r="D4" s="355"/>
      <c r="E4" s="355"/>
      <c r="F4" s="354"/>
      <c r="G4" s="354"/>
      <c r="H4" s="356"/>
      <c r="N4" s="368"/>
    </row>
    <row r="5" spans="2:17" s="135" customFormat="1" ht="15.75" x14ac:dyDescent="0.25">
      <c r="B5" s="127"/>
      <c r="C5" s="357" t="s">
        <v>6702</v>
      </c>
      <c r="D5" s="128"/>
      <c r="E5" s="358"/>
      <c r="F5" s="128"/>
      <c r="G5" s="128"/>
      <c r="H5" s="129"/>
      <c r="N5" s="151"/>
    </row>
    <row r="6" spans="2:17" s="135" customFormat="1" x14ac:dyDescent="0.2">
      <c r="B6" s="127"/>
      <c r="C6" s="128"/>
      <c r="D6" s="128"/>
      <c r="E6" s="358"/>
      <c r="F6" s="128"/>
      <c r="G6" s="128"/>
      <c r="H6" s="129"/>
      <c r="N6" s="151"/>
    </row>
    <row r="7" spans="2:17" x14ac:dyDescent="0.2">
      <c r="B7" s="127"/>
      <c r="C7" s="128"/>
      <c r="D7" s="128"/>
      <c r="E7" s="128"/>
      <c r="F7" s="128"/>
      <c r="G7" s="128"/>
      <c r="H7" s="129"/>
      <c r="P7" s="135"/>
      <c r="Q7" s="135"/>
    </row>
    <row r="8" spans="2:17" x14ac:dyDescent="0.2">
      <c r="B8" s="127"/>
      <c r="C8" s="130"/>
      <c r="D8" s="131"/>
      <c r="E8" s="130"/>
      <c r="F8" s="130"/>
      <c r="G8" s="130"/>
      <c r="H8" s="129"/>
    </row>
    <row r="9" spans="2:17" x14ac:dyDescent="0.2">
      <c r="B9" s="127"/>
      <c r="C9" s="130"/>
      <c r="D9" s="628" t="s">
        <v>6715</v>
      </c>
      <c r="E9" s="130"/>
      <c r="F9" s="130"/>
      <c r="G9" s="130"/>
      <c r="H9" s="129"/>
    </row>
    <row r="10" spans="2:17" x14ac:dyDescent="0.2">
      <c r="B10" s="127"/>
      <c r="C10" s="130"/>
      <c r="D10" s="131"/>
      <c r="E10" s="130"/>
      <c r="F10" s="130"/>
      <c r="G10" s="130"/>
      <c r="H10" s="129"/>
    </row>
    <row r="11" spans="2:17" x14ac:dyDescent="0.2">
      <c r="B11" s="127"/>
      <c r="C11" s="130"/>
      <c r="D11" s="359" t="s">
        <v>6726</v>
      </c>
      <c r="E11" s="130"/>
      <c r="F11" s="130"/>
      <c r="G11" s="130"/>
      <c r="H11" s="129"/>
    </row>
    <row r="12" spans="2:17" x14ac:dyDescent="0.2">
      <c r="B12" s="127"/>
      <c r="C12" s="130"/>
      <c r="D12" s="130" t="s">
        <v>53</v>
      </c>
      <c r="E12" s="130"/>
      <c r="F12" s="629">
        <v>42.96</v>
      </c>
      <c r="G12" s="130"/>
      <c r="H12" s="129"/>
    </row>
    <row r="13" spans="2:17" x14ac:dyDescent="0.2">
      <c r="B13" s="127"/>
      <c r="C13" s="130"/>
      <c r="D13" s="130" t="s">
        <v>54</v>
      </c>
      <c r="E13" s="130"/>
      <c r="F13" s="630">
        <v>4.5431999999999997</v>
      </c>
      <c r="G13" s="130"/>
      <c r="H13" s="129"/>
    </row>
    <row r="14" spans="2:17" x14ac:dyDescent="0.2">
      <c r="B14" s="127"/>
      <c r="C14" s="130"/>
      <c r="D14" s="130" t="s">
        <v>6688</v>
      </c>
      <c r="E14" s="130"/>
      <c r="F14" s="167">
        <v>91</v>
      </c>
      <c r="G14" s="130"/>
      <c r="H14" s="129"/>
    </row>
    <row r="15" spans="2:17" x14ac:dyDescent="0.2">
      <c r="B15" s="127"/>
      <c r="C15" s="130"/>
      <c r="D15" s="130" t="s">
        <v>6716</v>
      </c>
      <c r="E15" s="169"/>
      <c r="F15" s="631">
        <f>ROUND(IF(F14=0,0,F14*(tab!D42+tab!D43*F12)),2)</f>
        <v>320044.65000000002</v>
      </c>
      <c r="G15" s="130"/>
      <c r="H15" s="129"/>
    </row>
    <row r="16" spans="2:17" x14ac:dyDescent="0.2">
      <c r="B16" s="127"/>
      <c r="C16" s="130"/>
      <c r="D16" s="130" t="s">
        <v>69</v>
      </c>
      <c r="E16" s="131"/>
      <c r="F16" s="431">
        <f>IF(F14&gt;tab!$D44,tab!$D46,tab!$D45)</f>
        <v>18577.36</v>
      </c>
      <c r="G16" s="360"/>
      <c r="H16" s="129"/>
    </row>
    <row r="17" spans="2:8" x14ac:dyDescent="0.2">
      <c r="B17" s="127"/>
      <c r="C17" s="130"/>
      <c r="D17" s="131" t="s">
        <v>6717</v>
      </c>
      <c r="E17" s="130"/>
      <c r="F17" s="432">
        <f>SUM(F15:F16)</f>
        <v>338622.01</v>
      </c>
      <c r="G17" s="360"/>
      <c r="H17" s="129"/>
    </row>
    <row r="18" spans="2:8" x14ac:dyDescent="0.2">
      <c r="B18" s="127"/>
      <c r="C18" s="131"/>
      <c r="D18" s="131"/>
      <c r="E18" s="131"/>
      <c r="F18" s="369"/>
      <c r="G18" s="360"/>
      <c r="H18" s="129"/>
    </row>
    <row r="19" spans="2:8" x14ac:dyDescent="0.2">
      <c r="B19" s="127"/>
      <c r="C19" s="130"/>
      <c r="D19" s="131" t="s">
        <v>6718</v>
      </c>
      <c r="E19" s="130"/>
      <c r="F19" s="370">
        <v>75</v>
      </c>
      <c r="G19" s="361"/>
      <c r="H19" s="129"/>
    </row>
    <row r="20" spans="2:8" x14ac:dyDescent="0.2">
      <c r="B20" s="127"/>
      <c r="C20" s="130"/>
      <c r="D20" s="130" t="s">
        <v>217</v>
      </c>
      <c r="E20" s="130"/>
      <c r="F20" s="433">
        <f>ROUND(F14*50%,0)</f>
        <v>46</v>
      </c>
      <c r="G20" s="130"/>
      <c r="H20" s="129"/>
    </row>
    <row r="21" spans="2:8" x14ac:dyDescent="0.2">
      <c r="B21" s="127"/>
      <c r="C21" s="361"/>
      <c r="D21" s="130" t="s">
        <v>6719</v>
      </c>
      <c r="E21" s="130"/>
      <c r="F21" s="168" t="str">
        <f>IF(F19&gt;=F20,"ja","nee")</f>
        <v>ja</v>
      </c>
      <c r="G21" s="130"/>
      <c r="H21" s="129"/>
    </row>
    <row r="22" spans="2:8" x14ac:dyDescent="0.2">
      <c r="B22" s="127"/>
      <c r="C22" s="361"/>
      <c r="D22" s="130"/>
      <c r="E22" s="130"/>
      <c r="F22" s="130"/>
      <c r="G22" s="130"/>
      <c r="H22" s="129"/>
    </row>
    <row r="23" spans="2:8" x14ac:dyDescent="0.2">
      <c r="B23" s="127"/>
      <c r="C23" s="361"/>
      <c r="D23" s="44" t="s">
        <v>6720</v>
      </c>
      <c r="E23" s="130"/>
      <c r="F23" s="434">
        <f>SUM(F24:F29)</f>
        <v>431508.80999999994</v>
      </c>
      <c r="G23" s="130"/>
      <c r="H23" s="129"/>
    </row>
    <row r="24" spans="2:8" x14ac:dyDescent="0.2">
      <c r="B24" s="127"/>
      <c r="C24" s="361"/>
      <c r="D24" s="88" t="s">
        <v>87</v>
      </c>
      <c r="E24" s="130"/>
      <c r="F24" s="435">
        <f t="shared" ref="F24" si="0">IF(F$21="nee",0,F$17)</f>
        <v>338622.01</v>
      </c>
      <c r="G24" s="130"/>
      <c r="H24" s="129"/>
    </row>
    <row r="25" spans="2:8" x14ac:dyDescent="0.2">
      <c r="B25" s="127"/>
      <c r="C25" s="361"/>
      <c r="D25" s="88" t="s">
        <v>88</v>
      </c>
      <c r="E25" s="130"/>
      <c r="F25" s="435">
        <f>IF(F$21="nee",0,F$16)</f>
        <v>18577.36</v>
      </c>
      <c r="G25" s="130"/>
      <c r="H25" s="129"/>
    </row>
    <row r="26" spans="2:8" x14ac:dyDescent="0.2">
      <c r="B26" s="127"/>
      <c r="C26" s="361"/>
      <c r="D26" s="88" t="s">
        <v>89</v>
      </c>
      <c r="E26" s="130"/>
      <c r="F26" s="435">
        <f t="shared" ref="F26:F29" si="1">IF(F$21="nee",0,F$16)</f>
        <v>18577.36</v>
      </c>
      <c r="G26" s="130"/>
      <c r="H26" s="129"/>
    </row>
    <row r="27" spans="2:8" x14ac:dyDescent="0.2">
      <c r="B27" s="127"/>
      <c r="C27" s="360"/>
      <c r="D27" s="88" t="s">
        <v>90</v>
      </c>
      <c r="E27" s="130"/>
      <c r="F27" s="435">
        <f t="shared" si="1"/>
        <v>18577.36</v>
      </c>
      <c r="G27" s="130"/>
      <c r="H27" s="129"/>
    </row>
    <row r="28" spans="2:8" x14ac:dyDescent="0.2">
      <c r="B28" s="127"/>
      <c r="C28" s="360"/>
      <c r="D28" s="88" t="s">
        <v>91</v>
      </c>
      <c r="E28" s="130"/>
      <c r="F28" s="435">
        <f t="shared" si="1"/>
        <v>18577.36</v>
      </c>
      <c r="G28" s="130"/>
      <c r="H28" s="129"/>
    </row>
    <row r="29" spans="2:8" x14ac:dyDescent="0.2">
      <c r="B29" s="127"/>
      <c r="C29" s="130"/>
      <c r="D29" s="88" t="s">
        <v>179</v>
      </c>
      <c r="E29" s="130"/>
      <c r="F29" s="435">
        <f t="shared" si="1"/>
        <v>18577.36</v>
      </c>
      <c r="G29" s="130"/>
      <c r="H29" s="129"/>
    </row>
    <row r="30" spans="2:8" x14ac:dyDescent="0.2">
      <c r="B30" s="127"/>
      <c r="C30" s="130"/>
      <c r="D30" s="130"/>
      <c r="E30" s="130"/>
      <c r="F30" s="360"/>
      <c r="G30" s="130"/>
      <c r="H30" s="129"/>
    </row>
    <row r="31" spans="2:8" x14ac:dyDescent="0.2">
      <c r="B31" s="127"/>
      <c r="C31" s="128"/>
      <c r="D31" s="128"/>
      <c r="E31" s="128"/>
      <c r="F31" s="436"/>
      <c r="G31" s="128"/>
      <c r="H31" s="129"/>
    </row>
    <row r="32" spans="2:8" x14ac:dyDescent="0.2">
      <c r="B32" s="132"/>
      <c r="C32" s="133"/>
      <c r="D32" s="133"/>
      <c r="E32" s="133"/>
      <c r="F32" s="133"/>
      <c r="G32" s="133"/>
      <c r="H32" s="134"/>
    </row>
  </sheetData>
  <sheetProtection algorithmName="SHA-512" hashValue="xnplaEiQOoiJPDkK4txR/g9qm5LOuUVfIr3UwpLPkfgU8rqeEsVKgFNNbmeUSOxjv8La/B6A+KBUDrlHcrDDyA==" saltValue="f2EiRC7TVztq/KSuaa7kVw==" spinCount="100000" sheet="1" objects="1" scenarios="1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0" tint="-0.499984740745262"/>
  </sheetPr>
  <dimension ref="B2:AQ202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85546875" style="135" customWidth="1"/>
    <col min="2" max="3" width="2.7109375" style="135" customWidth="1"/>
    <col min="4" max="4" width="46.28515625" style="135" customWidth="1"/>
    <col min="5" max="5" width="15.7109375" style="135" customWidth="1"/>
    <col min="6" max="6" width="1.7109375" style="135" customWidth="1"/>
    <col min="7" max="7" width="16" style="135" customWidth="1"/>
    <col min="8" max="10" width="2.7109375" style="135" customWidth="1"/>
    <col min="11" max="11" width="11.28515625" style="135" customWidth="1"/>
    <col min="12" max="13" width="9.7109375" style="135" bestFit="1" customWidth="1"/>
    <col min="14" max="14" width="12.5703125" style="135" bestFit="1" customWidth="1"/>
    <col min="15" max="15" width="12.28515625" style="135" customWidth="1"/>
    <col min="16" max="16" width="16.28515625" style="135" bestFit="1" customWidth="1"/>
    <col min="17" max="18" width="9.140625" style="135"/>
    <col min="19" max="21" width="9.28515625" style="135" bestFit="1" customWidth="1"/>
    <col min="22" max="22" width="11.140625" style="135" customWidth="1"/>
    <col min="23" max="25" width="9.140625" style="135"/>
    <col min="26" max="28" width="9.28515625" style="135" bestFit="1" customWidth="1"/>
    <col min="29" max="29" width="10.85546875" style="135" customWidth="1"/>
    <col min="30" max="31" width="9.140625" style="135"/>
    <col min="32" max="32" width="11.42578125" style="135" customWidth="1"/>
    <col min="33" max="33" width="9.28515625" style="135" bestFit="1" customWidth="1"/>
    <col min="34" max="34" width="9.42578125" style="135" bestFit="1" customWidth="1"/>
    <col min="35" max="35" width="12.42578125" style="135" bestFit="1" customWidth="1"/>
    <col min="36" max="36" width="11.5703125" style="135" customWidth="1"/>
    <col min="37" max="37" width="16.85546875" style="135" bestFit="1" customWidth="1"/>
    <col min="38" max="39" width="9.140625" style="135"/>
    <col min="40" max="42" width="9.42578125" style="135" bestFit="1" customWidth="1"/>
    <col min="43" max="43" width="10.7109375" style="135" customWidth="1"/>
    <col min="44" max="46" width="9.140625" style="135"/>
    <col min="47" max="48" width="9.42578125" style="135" bestFit="1" customWidth="1"/>
    <col min="49" max="49" width="10" style="135" bestFit="1" customWidth="1"/>
    <col min="50" max="50" width="11.28515625" style="135" bestFit="1" customWidth="1"/>
    <col min="51" max="55" width="9.140625" style="135"/>
    <col min="56" max="56" width="9.42578125" style="135" bestFit="1" customWidth="1"/>
    <col min="57" max="57" width="9.140625" style="135"/>
    <col min="58" max="58" width="10.42578125" style="135" bestFit="1" customWidth="1"/>
    <col min="59" max="59" width="9.140625" style="135"/>
    <col min="60" max="60" width="9.42578125" style="135" bestFit="1" customWidth="1"/>
    <col min="61" max="16384" width="9.140625" style="135"/>
  </cols>
  <sheetData>
    <row r="2" spans="2:9" ht="12.6" customHeight="1" x14ac:dyDescent="0.2">
      <c r="B2" s="124"/>
      <c r="C2" s="125"/>
      <c r="D2" s="125"/>
      <c r="E2" s="125"/>
      <c r="F2" s="125"/>
      <c r="G2" s="125"/>
      <c r="H2" s="125"/>
      <c r="I2" s="126"/>
    </row>
    <row r="3" spans="2:9" ht="12.6" customHeight="1" x14ac:dyDescent="0.2">
      <c r="B3" s="127"/>
      <c r="C3" s="128"/>
      <c r="D3" s="128"/>
      <c r="E3" s="128"/>
      <c r="F3" s="128"/>
      <c r="G3" s="128"/>
      <c r="H3" s="128"/>
      <c r="I3" s="129"/>
    </row>
    <row r="4" spans="2:9" s="159" customFormat="1" ht="18" customHeight="1" x14ac:dyDescent="0.3">
      <c r="B4" s="140"/>
      <c r="C4" s="152" t="s">
        <v>235</v>
      </c>
      <c r="D4" s="158"/>
      <c r="E4" s="158"/>
      <c r="F4" s="158"/>
      <c r="G4" s="128"/>
      <c r="H4" s="158"/>
      <c r="I4" s="141"/>
    </row>
    <row r="5" spans="2:9" s="164" customFormat="1" ht="12.75" customHeight="1" x14ac:dyDescent="0.25">
      <c r="B5" s="160"/>
      <c r="C5" s="357" t="s">
        <v>6702</v>
      </c>
      <c r="D5" s="128"/>
      <c r="E5" s="161"/>
      <c r="F5" s="161"/>
      <c r="G5" s="162"/>
      <c r="H5" s="161"/>
      <c r="I5" s="163"/>
    </row>
    <row r="6" spans="2:9" s="164" customFormat="1" ht="12.75" customHeight="1" x14ac:dyDescent="0.2">
      <c r="B6" s="160"/>
      <c r="C6" s="161"/>
      <c r="D6" s="128"/>
      <c r="E6" s="161"/>
      <c r="F6" s="161"/>
      <c r="G6" s="162"/>
      <c r="H6" s="161"/>
      <c r="I6" s="163"/>
    </row>
    <row r="7" spans="2:9" ht="12.75" customHeight="1" x14ac:dyDescent="0.2">
      <c r="B7" s="127"/>
      <c r="C7" s="128"/>
      <c r="D7" s="128"/>
      <c r="E7" s="128"/>
      <c r="F7" s="128"/>
      <c r="G7" s="128"/>
      <c r="H7" s="128"/>
      <c r="I7" s="129"/>
    </row>
    <row r="8" spans="2:9" ht="12.6" customHeight="1" x14ac:dyDescent="0.2">
      <c r="B8" s="127"/>
      <c r="D8" s="165"/>
      <c r="E8" s="173" t="s">
        <v>6609</v>
      </c>
      <c r="F8" s="173"/>
      <c r="G8" s="173" t="s">
        <v>6610</v>
      </c>
      <c r="H8" s="166"/>
      <c r="I8" s="129"/>
    </row>
    <row r="9" spans="2:9" ht="12.6" customHeight="1" x14ac:dyDescent="0.2">
      <c r="B9" s="127"/>
      <c r="D9" s="251" t="s">
        <v>6710</v>
      </c>
      <c r="E9" s="513" t="s">
        <v>2555</v>
      </c>
      <c r="F9" s="252"/>
      <c r="G9" s="252"/>
      <c r="H9" s="165"/>
      <c r="I9" s="129"/>
    </row>
    <row r="10" spans="2:9" ht="12.6" customHeight="1" x14ac:dyDescent="0.2">
      <c r="B10" s="127"/>
      <c r="D10" s="201"/>
      <c r="E10" s="166"/>
      <c r="F10" s="166"/>
      <c r="G10" s="166"/>
      <c r="H10" s="166"/>
      <c r="I10" s="129"/>
    </row>
    <row r="11" spans="2:9" ht="12.6" customHeight="1" x14ac:dyDescent="0.2">
      <c r="B11" s="127"/>
      <c r="D11" s="201" t="s">
        <v>225</v>
      </c>
      <c r="E11" s="166"/>
      <c r="F11" s="166"/>
      <c r="G11" s="362">
        <v>41.5</v>
      </c>
      <c r="H11" s="166"/>
      <c r="I11" s="129"/>
    </row>
    <row r="12" spans="2:9" ht="12.6" customHeight="1" x14ac:dyDescent="0.2">
      <c r="B12" s="127"/>
      <c r="D12" s="131" t="s">
        <v>5</v>
      </c>
      <c r="E12" s="131"/>
      <c r="F12" s="131"/>
      <c r="G12" s="149"/>
      <c r="H12" s="166"/>
      <c r="I12" s="129"/>
    </row>
    <row r="13" spans="2:9" ht="12.6" customHeight="1" x14ac:dyDescent="0.2">
      <c r="B13" s="127"/>
      <c r="D13" s="88" t="s">
        <v>6699</v>
      </c>
      <c r="E13" s="130"/>
      <c r="F13" s="130"/>
      <c r="G13" s="167">
        <v>40</v>
      </c>
      <c r="H13" s="166"/>
      <c r="I13" s="129"/>
    </row>
    <row r="14" spans="2:9" ht="12.6" customHeight="1" x14ac:dyDescent="0.2">
      <c r="B14" s="127"/>
      <c r="D14" s="88" t="s">
        <v>6711</v>
      </c>
      <c r="E14" s="130"/>
      <c r="F14" s="130"/>
      <c r="G14" s="167">
        <v>40</v>
      </c>
      <c r="H14" s="166"/>
      <c r="I14" s="129"/>
    </row>
    <row r="15" spans="2:9" ht="12.6" customHeight="1" x14ac:dyDescent="0.2">
      <c r="B15" s="127"/>
      <c r="D15" s="131" t="s">
        <v>4</v>
      </c>
      <c r="E15" s="131"/>
      <c r="F15" s="131"/>
      <c r="G15" s="168">
        <f>SUM(G13:G14)</f>
        <v>80</v>
      </c>
      <c r="H15" s="166"/>
      <c r="I15" s="129"/>
    </row>
    <row r="16" spans="2:9" ht="12.6" customHeight="1" x14ac:dyDescent="0.2">
      <c r="B16" s="127"/>
      <c r="D16" s="44" t="s">
        <v>6604</v>
      </c>
      <c r="E16" s="169"/>
      <c r="F16" s="169"/>
      <c r="G16" s="167">
        <f>VLOOKUP(E9,Achterstandsscore,3,FALSE)</f>
        <v>248.62</v>
      </c>
      <c r="H16" s="166"/>
      <c r="I16" s="129"/>
    </row>
    <row r="17" spans="2:9" ht="12.6" customHeight="1" x14ac:dyDescent="0.2">
      <c r="B17" s="127"/>
      <c r="D17" s="131"/>
      <c r="E17" s="170"/>
      <c r="F17" s="170"/>
      <c r="G17" s="514"/>
      <c r="H17" s="166"/>
      <c r="I17" s="129"/>
    </row>
    <row r="18" spans="2:9" ht="12.6" customHeight="1" x14ac:dyDescent="0.2">
      <c r="B18" s="127"/>
      <c r="C18" s="130"/>
      <c r="D18" s="153" t="s">
        <v>97</v>
      </c>
      <c r="E18" s="130"/>
      <c r="F18" s="130"/>
      <c r="G18" s="130"/>
      <c r="H18" s="130"/>
      <c r="I18" s="129"/>
    </row>
    <row r="19" spans="2:9" ht="12.6" customHeight="1" x14ac:dyDescent="0.2">
      <c r="B19" s="127"/>
      <c r="C19" s="130"/>
      <c r="D19" s="130" t="s">
        <v>111</v>
      </c>
      <c r="E19" s="130"/>
      <c r="F19" s="130"/>
      <c r="G19" s="172">
        <f>ROUND(tab!$D$49*G13+tab!$D$50*G14+tab!$D$51*G17+IF(tab!$D$52-G15*tab!$D$53&lt;0,0,tab!$D$52-G15*tab!$D$53),0)</f>
        <v>4</v>
      </c>
      <c r="H19" s="130"/>
      <c r="I19" s="129"/>
    </row>
    <row r="20" spans="2:9" ht="12.6" customHeight="1" x14ac:dyDescent="0.2">
      <c r="B20" s="127"/>
      <c r="C20" s="130"/>
      <c r="D20" s="130" t="s">
        <v>114</v>
      </c>
      <c r="E20" s="130"/>
      <c r="F20" s="130"/>
      <c r="G20" s="222">
        <f>FLOOR(G15*1.03,1)</f>
        <v>82</v>
      </c>
      <c r="H20" s="130"/>
      <c r="I20" s="129"/>
    </row>
    <row r="21" spans="2:9" ht="12.6" customHeight="1" x14ac:dyDescent="0.2">
      <c r="B21" s="127"/>
      <c r="C21" s="130"/>
      <c r="D21" s="130"/>
      <c r="E21" s="130"/>
      <c r="F21" s="130"/>
      <c r="G21" s="130"/>
      <c r="H21" s="130"/>
      <c r="I21" s="129"/>
    </row>
    <row r="22" spans="2:9" ht="12.6" customHeight="1" x14ac:dyDescent="0.2">
      <c r="B22" s="127"/>
      <c r="C22" s="130"/>
      <c r="D22" s="130" t="s">
        <v>6712</v>
      </c>
      <c r="E22" s="130"/>
      <c r="F22" s="130"/>
      <c r="G22" s="210">
        <f>VLOOKUP(G19,tab!H58:I87,2,FALSE)+G20*tab!H51</f>
        <v>71556.86</v>
      </c>
      <c r="H22" s="130"/>
      <c r="I22" s="129"/>
    </row>
    <row r="23" spans="2:9" ht="12.6" customHeight="1" x14ac:dyDescent="0.2">
      <c r="B23" s="127"/>
      <c r="C23" s="130"/>
      <c r="D23" s="130" t="s">
        <v>6713</v>
      </c>
      <c r="E23" s="130"/>
      <c r="F23" s="130"/>
      <c r="G23" s="622">
        <f>7/12*G22</f>
        <v>41741.501666666671</v>
      </c>
      <c r="H23" s="130"/>
      <c r="I23" s="129"/>
    </row>
    <row r="24" spans="2:9" ht="12.6" customHeight="1" x14ac:dyDescent="0.2">
      <c r="B24" s="127"/>
      <c r="C24" s="130"/>
      <c r="D24" s="130" t="s">
        <v>120</v>
      </c>
      <c r="E24" s="130"/>
      <c r="F24" s="130"/>
      <c r="G24" s="210">
        <f>G13*(tab!D22+tab!D23*G11)+G14*(tab!D24+tab!D25*G11)+G15*tab!F51+G16*tab!D26</f>
        <v>479844.85699999996</v>
      </c>
      <c r="H24" s="130"/>
      <c r="I24" s="129"/>
    </row>
    <row r="25" spans="2:9" ht="12.6" customHeight="1" x14ac:dyDescent="0.2">
      <c r="B25" s="127"/>
      <c r="C25" s="130"/>
      <c r="D25" s="130"/>
      <c r="E25" s="130"/>
      <c r="F25" s="130"/>
      <c r="G25" s="130"/>
      <c r="H25" s="130"/>
      <c r="I25" s="129"/>
    </row>
    <row r="26" spans="2:9" ht="12.6" customHeight="1" x14ac:dyDescent="0.2">
      <c r="B26" s="127"/>
      <c r="C26" s="130"/>
      <c r="D26" s="208" t="s">
        <v>116</v>
      </c>
      <c r="E26" s="130"/>
      <c r="F26" s="130"/>
      <c r="G26" s="209">
        <f>G22-G23+G24</f>
        <v>509660.2153333333</v>
      </c>
      <c r="H26" s="130"/>
      <c r="I26" s="129"/>
    </row>
    <row r="27" spans="2:9" ht="12.6" customHeight="1" x14ac:dyDescent="0.2">
      <c r="B27" s="127"/>
      <c r="C27" s="130"/>
      <c r="D27" s="130"/>
      <c r="E27" s="130"/>
      <c r="F27" s="130"/>
      <c r="G27" s="130"/>
      <c r="H27" s="130"/>
      <c r="I27" s="129"/>
    </row>
    <row r="28" spans="2:9" ht="12.6" customHeight="1" x14ac:dyDescent="0.2">
      <c r="B28" s="127"/>
      <c r="C28" s="206"/>
      <c r="D28" s="207"/>
      <c r="E28" s="207"/>
      <c r="F28" s="207"/>
      <c r="G28" s="207"/>
      <c r="H28" s="207"/>
      <c r="I28" s="174"/>
    </row>
    <row r="29" spans="2:9" ht="12.6" customHeight="1" x14ac:dyDescent="0.2">
      <c r="B29" s="127"/>
      <c r="I29" s="129"/>
    </row>
    <row r="30" spans="2:9" ht="12.6" customHeight="1" x14ac:dyDescent="0.2">
      <c r="B30" s="127"/>
      <c r="D30" s="250" t="s">
        <v>238</v>
      </c>
      <c r="I30" s="129"/>
    </row>
    <row r="31" spans="2:9" ht="12.6" customHeight="1" x14ac:dyDescent="0.2">
      <c r="B31" s="127"/>
      <c r="D31" s="250" t="s">
        <v>239</v>
      </c>
      <c r="I31" s="129"/>
    </row>
    <row r="32" spans="2:9" ht="12.6" customHeight="1" x14ac:dyDescent="0.2">
      <c r="B32" s="127"/>
      <c r="D32" s="122"/>
      <c r="I32" s="129"/>
    </row>
    <row r="33" spans="2:9" ht="12.6" customHeight="1" x14ac:dyDescent="0.2">
      <c r="B33" s="127"/>
      <c r="D33" s="203" t="s">
        <v>124</v>
      </c>
      <c r="I33" s="129"/>
    </row>
    <row r="34" spans="2:9" ht="12.6" customHeight="1" x14ac:dyDescent="0.2">
      <c r="B34" s="127"/>
      <c r="D34" s="211" t="s">
        <v>145</v>
      </c>
      <c r="I34" s="129"/>
    </row>
    <row r="35" spans="2:9" ht="12.6" customHeight="1" x14ac:dyDescent="0.2">
      <c r="B35" s="127"/>
      <c r="D35" s="177"/>
      <c r="I35" s="129"/>
    </row>
    <row r="36" spans="2:9" ht="12.6" customHeight="1" x14ac:dyDescent="0.2">
      <c r="B36" s="127"/>
      <c r="D36" s="203" t="s">
        <v>122</v>
      </c>
      <c r="E36" s="175"/>
      <c r="F36" s="175"/>
      <c r="I36" s="129"/>
    </row>
    <row r="37" spans="2:9" ht="12.6" customHeight="1" x14ac:dyDescent="0.2">
      <c r="B37" s="127"/>
      <c r="D37" s="203" t="s">
        <v>121</v>
      </c>
      <c r="E37" s="175"/>
      <c r="F37" s="175"/>
      <c r="I37" s="129"/>
    </row>
    <row r="38" spans="2:9" ht="12.6" customHeight="1" x14ac:dyDescent="0.2">
      <c r="B38" s="127"/>
      <c r="D38" s="211" t="s">
        <v>146</v>
      </c>
      <c r="E38" s="175"/>
      <c r="F38" s="175"/>
      <c r="I38" s="129"/>
    </row>
    <row r="39" spans="2:9" ht="12.6" customHeight="1" x14ac:dyDescent="0.2">
      <c r="B39" s="127"/>
      <c r="D39" s="177"/>
      <c r="E39" s="175"/>
      <c r="F39" s="175"/>
      <c r="I39" s="129"/>
    </row>
    <row r="40" spans="2:9" ht="12.6" customHeight="1" x14ac:dyDescent="0.2">
      <c r="B40" s="127"/>
      <c r="D40" s="203" t="s">
        <v>123</v>
      </c>
      <c r="E40" s="175"/>
      <c r="F40" s="175"/>
      <c r="I40" s="129"/>
    </row>
    <row r="41" spans="2:9" ht="12.6" customHeight="1" x14ac:dyDescent="0.2">
      <c r="B41" s="127"/>
      <c r="D41" s="211" t="s">
        <v>137</v>
      </c>
      <c r="E41" s="175"/>
      <c r="F41" s="175"/>
      <c r="I41" s="129"/>
    </row>
    <row r="42" spans="2:9" ht="12.6" customHeight="1" x14ac:dyDescent="0.2">
      <c r="B42" s="127"/>
      <c r="D42" s="177"/>
      <c r="E42" s="175"/>
      <c r="F42" s="175"/>
      <c r="I42" s="129"/>
    </row>
    <row r="43" spans="2:9" ht="12.6" customHeight="1" x14ac:dyDescent="0.2">
      <c r="B43" s="127"/>
      <c r="D43" s="203" t="s">
        <v>125</v>
      </c>
      <c r="E43" s="175"/>
      <c r="F43" s="175"/>
      <c r="I43" s="129"/>
    </row>
    <row r="44" spans="2:9" ht="12.6" customHeight="1" x14ac:dyDescent="0.2">
      <c r="B44" s="127"/>
      <c r="D44" s="203" t="s">
        <v>126</v>
      </c>
      <c r="G44" s="176"/>
      <c r="H44" s="176"/>
      <c r="I44" s="129"/>
    </row>
    <row r="45" spans="2:9" ht="12.6" customHeight="1" x14ac:dyDescent="0.2">
      <c r="B45" s="127"/>
      <c r="D45" s="203" t="s">
        <v>127</v>
      </c>
      <c r="E45" s="177"/>
      <c r="F45" s="177"/>
      <c r="G45" s="178"/>
      <c r="H45" s="178"/>
      <c r="I45" s="129"/>
    </row>
    <row r="46" spans="2:9" ht="12.6" customHeight="1" x14ac:dyDescent="0.2">
      <c r="B46" s="127"/>
      <c r="D46" s="203" t="s">
        <v>128</v>
      </c>
      <c r="E46" s="177"/>
      <c r="F46" s="177"/>
      <c r="G46" s="178"/>
      <c r="H46" s="178"/>
      <c r="I46" s="129"/>
    </row>
    <row r="47" spans="2:9" ht="12.6" customHeight="1" x14ac:dyDescent="0.2">
      <c r="B47" s="127"/>
      <c r="D47" s="211" t="s">
        <v>149</v>
      </c>
      <c r="E47" s="177"/>
      <c r="F47" s="177"/>
      <c r="G47" s="178"/>
      <c r="H47" s="178"/>
      <c r="I47" s="129"/>
    </row>
    <row r="48" spans="2:9" ht="12.6" customHeight="1" x14ac:dyDescent="0.2">
      <c r="B48" s="127"/>
      <c r="D48" s="177"/>
      <c r="E48" s="177"/>
      <c r="F48" s="177"/>
      <c r="G48" s="178"/>
      <c r="H48" s="178"/>
      <c r="I48" s="129"/>
    </row>
    <row r="49" spans="2:9" s="143" customFormat="1" ht="12.6" customHeight="1" x14ac:dyDescent="0.2">
      <c r="B49" s="138"/>
      <c r="D49" s="203" t="s">
        <v>129</v>
      </c>
      <c r="E49" s="175"/>
      <c r="F49" s="175"/>
      <c r="H49" s="179"/>
      <c r="I49" s="180"/>
    </row>
    <row r="50" spans="2:9" ht="12.6" customHeight="1" x14ac:dyDescent="0.2">
      <c r="B50" s="127"/>
      <c r="D50" s="203" t="s">
        <v>130</v>
      </c>
      <c r="E50" s="143"/>
      <c r="F50" s="143"/>
      <c r="I50" s="129"/>
    </row>
    <row r="51" spans="2:9" ht="12.6" customHeight="1" x14ac:dyDescent="0.2">
      <c r="B51" s="127"/>
      <c r="D51" s="203" t="s">
        <v>131</v>
      </c>
      <c r="I51" s="129"/>
    </row>
    <row r="52" spans="2:9" ht="12.6" customHeight="1" x14ac:dyDescent="0.2">
      <c r="B52" s="127"/>
      <c r="D52" s="203" t="s">
        <v>132</v>
      </c>
      <c r="E52" s="143"/>
      <c r="F52" s="143"/>
      <c r="I52" s="129"/>
    </row>
    <row r="53" spans="2:9" ht="12.6" customHeight="1" x14ac:dyDescent="0.2">
      <c r="B53" s="127"/>
      <c r="D53" s="203" t="s">
        <v>133</v>
      </c>
      <c r="I53" s="129"/>
    </row>
    <row r="54" spans="2:9" ht="12.6" customHeight="1" x14ac:dyDescent="0.2">
      <c r="B54" s="127"/>
      <c r="D54" s="211" t="s">
        <v>148</v>
      </c>
      <c r="I54" s="129"/>
    </row>
    <row r="55" spans="2:9" ht="12.6" customHeight="1" x14ac:dyDescent="0.2">
      <c r="B55" s="127"/>
      <c r="D55" s="177"/>
      <c r="I55" s="129"/>
    </row>
    <row r="56" spans="2:9" ht="12.6" customHeight="1" x14ac:dyDescent="0.2">
      <c r="B56" s="127"/>
      <c r="D56" s="203" t="s">
        <v>134</v>
      </c>
      <c r="I56" s="129"/>
    </row>
    <row r="57" spans="2:9" ht="12.6" customHeight="1" x14ac:dyDescent="0.2">
      <c r="B57" s="127"/>
      <c r="D57" s="203" t="s">
        <v>135</v>
      </c>
      <c r="I57" s="129"/>
    </row>
    <row r="58" spans="2:9" ht="12.6" customHeight="1" x14ac:dyDescent="0.2">
      <c r="B58" s="127"/>
      <c r="D58" s="211" t="s">
        <v>147</v>
      </c>
      <c r="I58" s="129"/>
    </row>
    <row r="59" spans="2:9" ht="12.6" customHeight="1" x14ac:dyDescent="0.2">
      <c r="B59" s="127"/>
      <c r="C59" s="202"/>
      <c r="I59" s="129"/>
    </row>
    <row r="60" spans="2:9" ht="12.6" customHeight="1" x14ac:dyDescent="0.2">
      <c r="B60" s="127"/>
      <c r="C60" s="204"/>
      <c r="D60" s="128"/>
      <c r="E60" s="128"/>
      <c r="F60" s="128"/>
      <c r="G60" s="128"/>
      <c r="H60" s="128"/>
      <c r="I60" s="129"/>
    </row>
    <row r="61" spans="2:9" ht="12.6" customHeight="1" x14ac:dyDescent="0.2">
      <c r="B61" s="132"/>
      <c r="C61" s="133"/>
      <c r="D61" s="133"/>
      <c r="E61" s="133"/>
      <c r="F61" s="133"/>
      <c r="G61" s="133"/>
      <c r="H61" s="133"/>
      <c r="I61" s="134"/>
    </row>
    <row r="62" spans="2:9" ht="12.6" customHeight="1" x14ac:dyDescent="0.2"/>
    <row r="63" spans="2:9" ht="12.6" customHeight="1" x14ac:dyDescent="0.2"/>
    <row r="64" spans="2:9" ht="12.6" customHeight="1" x14ac:dyDescent="0.2"/>
    <row r="65" spans="5:7" ht="12.6" customHeight="1" x14ac:dyDescent="0.2"/>
    <row r="66" spans="5:7" ht="12.6" customHeight="1" x14ac:dyDescent="0.2"/>
    <row r="67" spans="5:7" ht="12.6" customHeight="1" x14ac:dyDescent="0.2"/>
    <row r="68" spans="5:7" ht="12.6" customHeight="1" x14ac:dyDescent="0.2"/>
    <row r="69" spans="5:7" ht="12.6" customHeight="1" x14ac:dyDescent="0.2">
      <c r="E69" s="181"/>
      <c r="F69" s="181"/>
      <c r="G69" s="143"/>
    </row>
    <row r="70" spans="5:7" ht="12.6" customHeight="1" x14ac:dyDescent="0.2"/>
    <row r="71" spans="5:7" ht="12.6" customHeight="1" x14ac:dyDescent="0.2"/>
    <row r="72" spans="5:7" ht="12.6" customHeight="1" x14ac:dyDescent="0.2"/>
    <row r="73" spans="5:7" ht="12.6" customHeight="1" x14ac:dyDescent="0.2"/>
    <row r="74" spans="5:7" ht="12.6" customHeight="1" x14ac:dyDescent="0.2">
      <c r="G74" s="182"/>
    </row>
    <row r="75" spans="5:7" ht="12.6" customHeight="1" x14ac:dyDescent="0.2">
      <c r="G75" s="183"/>
    </row>
    <row r="76" spans="5:7" ht="12.6" customHeight="1" x14ac:dyDescent="0.2">
      <c r="G76" s="183"/>
    </row>
    <row r="77" spans="5:7" ht="12.6" customHeight="1" x14ac:dyDescent="0.2">
      <c r="G77" s="183"/>
    </row>
    <row r="78" spans="5:7" ht="12.6" customHeight="1" x14ac:dyDescent="0.2"/>
    <row r="79" spans="5:7" ht="12.6" customHeight="1" x14ac:dyDescent="0.2"/>
    <row r="80" spans="5:7" ht="12.6" customHeight="1" x14ac:dyDescent="0.2"/>
    <row r="81" spans="5:8" ht="12.6" customHeight="1" x14ac:dyDescent="0.2"/>
    <row r="82" spans="5:8" ht="12.6" customHeight="1" x14ac:dyDescent="0.2"/>
    <row r="83" spans="5:8" ht="12.6" customHeight="1" x14ac:dyDescent="0.2"/>
    <row r="84" spans="5:8" ht="12.6" customHeight="1" x14ac:dyDescent="0.2"/>
    <row r="85" spans="5:8" ht="12.6" customHeight="1" x14ac:dyDescent="0.2"/>
    <row r="86" spans="5:8" ht="12.6" customHeight="1" x14ac:dyDescent="0.2"/>
    <row r="87" spans="5:8" ht="12.6" customHeight="1" x14ac:dyDescent="0.2"/>
    <row r="88" spans="5:8" ht="12.6" customHeight="1" x14ac:dyDescent="0.2">
      <c r="G88" s="151"/>
      <c r="H88" s="151"/>
    </row>
    <row r="89" spans="5:8" ht="12.6" customHeight="1" x14ac:dyDescent="0.2"/>
    <row r="90" spans="5:8" ht="12.6" customHeight="1" x14ac:dyDescent="0.2"/>
    <row r="91" spans="5:8" ht="12.6" customHeight="1" x14ac:dyDescent="0.2"/>
    <row r="92" spans="5:8" ht="12.6" customHeight="1" x14ac:dyDescent="0.2"/>
    <row r="93" spans="5:8" ht="12.6" customHeight="1" x14ac:dyDescent="0.2"/>
    <row r="94" spans="5:8" s="184" customFormat="1" ht="12.6" customHeight="1" x14ac:dyDescent="0.2">
      <c r="E94" s="135"/>
      <c r="F94" s="135"/>
      <c r="G94" s="135"/>
      <c r="H94" s="135"/>
    </row>
    <row r="95" spans="5:8" ht="12.6" customHeight="1" x14ac:dyDescent="0.2"/>
    <row r="96" spans="5:8" ht="12.6" customHeight="1" x14ac:dyDescent="0.2"/>
    <row r="97" spans="4:8" ht="12.6" customHeight="1" x14ac:dyDescent="0.2"/>
    <row r="98" spans="4:8" s="143" customFormat="1" ht="12.6" customHeight="1" x14ac:dyDescent="0.2">
      <c r="E98" s="228"/>
      <c r="F98" s="228"/>
      <c r="G98" s="228"/>
      <c r="H98" s="135"/>
    </row>
    <row r="99" spans="4:8" ht="12.6" customHeight="1" x14ac:dyDescent="0.2"/>
    <row r="100" spans="4:8" ht="12.6" customHeight="1" x14ac:dyDescent="0.2"/>
    <row r="101" spans="4:8" ht="12.6" customHeight="1" x14ac:dyDescent="0.2"/>
    <row r="102" spans="4:8" ht="12.6" customHeight="1" x14ac:dyDescent="0.2"/>
    <row r="103" spans="4:8" ht="12.6" customHeight="1" x14ac:dyDescent="0.2"/>
    <row r="104" spans="4:8" ht="12.6" customHeight="1" x14ac:dyDescent="0.2"/>
    <row r="105" spans="4:8" s="143" customFormat="1" ht="12.6" customHeight="1" x14ac:dyDescent="0.2">
      <c r="E105" s="135"/>
      <c r="F105" s="135"/>
      <c r="G105" s="135"/>
      <c r="H105" s="135"/>
    </row>
    <row r="106" spans="4:8" ht="12.6" customHeight="1" x14ac:dyDescent="0.2"/>
    <row r="107" spans="4:8" ht="12.6" customHeight="1" x14ac:dyDescent="0.2"/>
    <row r="108" spans="4:8" s="159" customFormat="1" ht="12.6" customHeight="1" x14ac:dyDescent="0.2">
      <c r="E108" s="135"/>
      <c r="F108" s="135"/>
      <c r="G108" s="135"/>
      <c r="H108" s="135"/>
    </row>
    <row r="109" spans="4:8" ht="12.6" customHeight="1" x14ac:dyDescent="0.2"/>
    <row r="110" spans="4:8" ht="12.6" customHeight="1" x14ac:dyDescent="0.2"/>
    <row r="111" spans="4:8" ht="12.6" customHeight="1" x14ac:dyDescent="0.2"/>
    <row r="112" spans="4:8" ht="12.6" customHeight="1" x14ac:dyDescent="0.2">
      <c r="D112" s="143"/>
    </row>
    <row r="113" spans="5:28" ht="12.6" customHeight="1" x14ac:dyDescent="0.2"/>
    <row r="114" spans="5:28" ht="12.6" customHeight="1" x14ac:dyDescent="0.2">
      <c r="E114" s="228"/>
      <c r="F114" s="228"/>
      <c r="G114" s="228"/>
    </row>
    <row r="115" spans="5:28" ht="12.6" customHeight="1" x14ac:dyDescent="0.2"/>
    <row r="116" spans="5:28" ht="12.6" customHeight="1" x14ac:dyDescent="0.2"/>
    <row r="117" spans="5:28" ht="12.6" customHeight="1" x14ac:dyDescent="0.2"/>
    <row r="118" spans="5:28" ht="12.6" customHeight="1" x14ac:dyDescent="0.2"/>
    <row r="119" spans="5:28" ht="12.6" customHeight="1" x14ac:dyDescent="0.2"/>
    <row r="120" spans="5:28" ht="12.6" customHeight="1" x14ac:dyDescent="0.2"/>
    <row r="121" spans="5:28" ht="12.75" customHeight="1" x14ac:dyDescent="0.2"/>
    <row r="122" spans="5:28" ht="12.75" customHeight="1" x14ac:dyDescent="0.2"/>
    <row r="123" spans="5:28" ht="12.75" customHeight="1" x14ac:dyDescent="0.2"/>
    <row r="124" spans="5:28" ht="12.75" customHeight="1" x14ac:dyDescent="0.2"/>
    <row r="125" spans="5:28" ht="12.75" customHeight="1" x14ac:dyDescent="0.2"/>
    <row r="126" spans="5:28" ht="12.75" customHeight="1" x14ac:dyDescent="0.2"/>
    <row r="127" spans="5:28" ht="12.75" customHeight="1" x14ac:dyDescent="0.2"/>
    <row r="128" spans="5:28" ht="12.75" customHeight="1" x14ac:dyDescent="0.2">
      <c r="AB128" s="143"/>
    </row>
    <row r="129" spans="5:43" ht="12.75" customHeight="1" x14ac:dyDescent="0.2"/>
    <row r="130" spans="5:43" s="143" customFormat="1" ht="29.25" customHeight="1" x14ac:dyDescent="0.2">
      <c r="E130" s="228"/>
      <c r="F130" s="228"/>
      <c r="G130" s="228"/>
      <c r="H130" s="135"/>
      <c r="AB130" s="135"/>
      <c r="AG130" s="135"/>
      <c r="AH130" s="135"/>
      <c r="AI130" s="135"/>
      <c r="AJ130" s="135"/>
      <c r="AK130" s="135"/>
      <c r="AL130" s="135"/>
      <c r="AM130" s="135"/>
      <c r="AN130" s="135"/>
      <c r="AO130" s="135"/>
      <c r="AP130" s="135"/>
      <c r="AQ130" s="135"/>
    </row>
    <row r="131" spans="5:43" s="143" customFormat="1" x14ac:dyDescent="0.2">
      <c r="E131" s="135"/>
      <c r="F131" s="135"/>
      <c r="AB131" s="135"/>
      <c r="AG131" s="135"/>
      <c r="AH131" s="135"/>
      <c r="AI131" s="135"/>
      <c r="AJ131" s="135"/>
      <c r="AK131" s="135"/>
      <c r="AL131" s="135"/>
      <c r="AM131" s="135"/>
      <c r="AN131" s="135"/>
      <c r="AO131" s="135"/>
      <c r="AP131" s="135"/>
      <c r="AQ131" s="135"/>
    </row>
    <row r="132" spans="5:43" x14ac:dyDescent="0.2">
      <c r="H132" s="183"/>
    </row>
    <row r="133" spans="5:43" x14ac:dyDescent="0.2">
      <c r="H133" s="183"/>
    </row>
    <row r="134" spans="5:43" x14ac:dyDescent="0.2">
      <c r="H134" s="183"/>
    </row>
    <row r="135" spans="5:43" x14ac:dyDescent="0.2">
      <c r="H135" s="183"/>
    </row>
    <row r="136" spans="5:43" s="143" customFormat="1" x14ac:dyDescent="0.2">
      <c r="H136" s="182"/>
    </row>
    <row r="138" spans="5:43" x14ac:dyDescent="0.2">
      <c r="I138" s="143"/>
      <c r="K138" s="142"/>
      <c r="M138" s="185"/>
      <c r="N138" s="185"/>
      <c r="O138" s="182"/>
    </row>
    <row r="139" spans="5:43" x14ac:dyDescent="0.2">
      <c r="I139" s="143"/>
      <c r="K139" s="142"/>
      <c r="M139" s="185"/>
      <c r="N139" s="185"/>
      <c r="O139" s="182"/>
    </row>
    <row r="140" spans="5:43" x14ac:dyDescent="0.2">
      <c r="I140" s="143"/>
      <c r="K140" s="142"/>
      <c r="M140" s="185"/>
      <c r="N140" s="185"/>
      <c r="O140" s="182"/>
    </row>
    <row r="141" spans="5:43" x14ac:dyDescent="0.2">
      <c r="I141" s="143"/>
      <c r="K141" s="142"/>
      <c r="M141" s="185"/>
      <c r="N141" s="185"/>
      <c r="O141" s="182"/>
    </row>
    <row r="142" spans="5:43" x14ac:dyDescent="0.2">
      <c r="I142" s="143"/>
      <c r="K142" s="142"/>
      <c r="M142" s="185"/>
      <c r="N142" s="185"/>
      <c r="O142" s="182"/>
    </row>
    <row r="143" spans="5:43" x14ac:dyDescent="0.2">
      <c r="I143" s="143"/>
      <c r="K143" s="142"/>
      <c r="M143" s="185"/>
      <c r="N143" s="185"/>
      <c r="O143" s="182"/>
    </row>
    <row r="144" spans="5:43" x14ac:dyDescent="0.2">
      <c r="I144" s="143"/>
      <c r="K144" s="142"/>
      <c r="M144" s="185"/>
      <c r="N144" s="185"/>
      <c r="O144" s="182"/>
    </row>
    <row r="145" spans="5:15" x14ac:dyDescent="0.2">
      <c r="E145" s="143"/>
      <c r="F145" s="143"/>
      <c r="G145" s="143"/>
      <c r="H145" s="143"/>
      <c r="I145" s="143"/>
      <c r="K145" s="142"/>
      <c r="M145" s="185"/>
      <c r="N145" s="185"/>
      <c r="O145" s="182"/>
    </row>
    <row r="146" spans="5:15" x14ac:dyDescent="0.2">
      <c r="H146" s="143"/>
      <c r="I146" s="143"/>
      <c r="K146" s="142"/>
      <c r="M146" s="185"/>
      <c r="N146" s="185"/>
      <c r="O146" s="182"/>
    </row>
    <row r="147" spans="5:15" x14ac:dyDescent="0.2">
      <c r="H147" s="143"/>
      <c r="I147" s="143"/>
      <c r="K147" s="142"/>
      <c r="M147" s="185"/>
      <c r="N147" s="185"/>
      <c r="O147" s="182"/>
    </row>
    <row r="148" spans="5:15" x14ac:dyDescent="0.2">
      <c r="E148" s="143"/>
      <c r="F148" s="143"/>
      <c r="G148" s="143"/>
      <c r="H148" s="143"/>
      <c r="I148" s="143"/>
      <c r="K148" s="142"/>
      <c r="M148" s="185"/>
      <c r="N148" s="185"/>
      <c r="O148" s="182"/>
    </row>
    <row r="149" spans="5:15" s="184" customFormat="1" x14ac:dyDescent="0.2">
      <c r="E149" s="186"/>
      <c r="F149" s="186"/>
      <c r="G149" s="186"/>
      <c r="H149" s="186"/>
      <c r="K149" s="187"/>
      <c r="M149" s="188"/>
      <c r="N149" s="188"/>
      <c r="O149" s="189"/>
    </row>
    <row r="150" spans="5:15" x14ac:dyDescent="0.2">
      <c r="I150" s="143"/>
      <c r="K150" s="142"/>
      <c r="M150" s="185"/>
      <c r="N150" s="185"/>
      <c r="O150" s="182"/>
    </row>
    <row r="151" spans="5:15" x14ac:dyDescent="0.2">
      <c r="I151" s="143"/>
      <c r="K151" s="142"/>
      <c r="M151" s="185"/>
      <c r="N151" s="185"/>
      <c r="O151" s="182"/>
    </row>
    <row r="152" spans="5:15" x14ac:dyDescent="0.2">
      <c r="I152" s="143"/>
      <c r="K152" s="142"/>
      <c r="M152" s="185"/>
      <c r="N152" s="185"/>
      <c r="O152" s="182"/>
    </row>
    <row r="153" spans="5:15" s="143" customFormat="1" x14ac:dyDescent="0.2">
      <c r="K153" s="142"/>
      <c r="M153" s="191"/>
      <c r="N153" s="191"/>
      <c r="O153" s="182"/>
    </row>
    <row r="154" spans="5:15" x14ac:dyDescent="0.2">
      <c r="G154" s="192"/>
      <c r="I154" s="143"/>
      <c r="K154" s="142"/>
      <c r="M154" s="185"/>
      <c r="N154" s="185"/>
      <c r="O154" s="182"/>
    </row>
    <row r="155" spans="5:15" x14ac:dyDescent="0.2">
      <c r="G155" s="192"/>
      <c r="I155" s="143"/>
      <c r="K155" s="142"/>
      <c r="M155" s="185"/>
      <c r="N155" s="185"/>
      <c r="O155" s="182"/>
    </row>
    <row r="156" spans="5:15" s="143" customFormat="1" x14ac:dyDescent="0.2">
      <c r="G156" s="193"/>
      <c r="K156" s="142"/>
      <c r="M156" s="191"/>
      <c r="N156" s="191"/>
      <c r="O156" s="182"/>
    </row>
    <row r="157" spans="5:15" x14ac:dyDescent="0.2">
      <c r="I157" s="143"/>
      <c r="K157" s="142"/>
      <c r="M157" s="185"/>
      <c r="N157" s="185"/>
      <c r="O157" s="182"/>
    </row>
    <row r="158" spans="5:15" x14ac:dyDescent="0.2">
      <c r="H158" s="194"/>
      <c r="I158" s="143"/>
      <c r="K158" s="142"/>
      <c r="M158" s="185"/>
      <c r="N158" s="185"/>
      <c r="O158" s="182"/>
    </row>
    <row r="159" spans="5:15" s="184" customFormat="1" x14ac:dyDescent="0.2">
      <c r="E159" s="186"/>
      <c r="F159" s="186"/>
      <c r="G159" s="186"/>
      <c r="H159" s="186"/>
      <c r="K159" s="187"/>
      <c r="M159" s="188"/>
      <c r="N159" s="188"/>
      <c r="O159" s="189"/>
    </row>
    <row r="160" spans="5:15" x14ac:dyDescent="0.2">
      <c r="I160" s="143"/>
      <c r="K160" s="142"/>
      <c r="M160" s="185"/>
      <c r="N160" s="185"/>
      <c r="O160" s="182"/>
    </row>
    <row r="161" spans="4:15" x14ac:dyDescent="0.2">
      <c r="I161" s="143"/>
      <c r="K161" s="142"/>
      <c r="M161" s="185"/>
      <c r="N161" s="185"/>
      <c r="O161" s="182"/>
    </row>
    <row r="162" spans="4:15" x14ac:dyDescent="0.2">
      <c r="I162" s="143"/>
      <c r="K162" s="142"/>
      <c r="M162" s="185"/>
      <c r="N162" s="185"/>
      <c r="O162" s="182"/>
    </row>
    <row r="163" spans="4:15" x14ac:dyDescent="0.2">
      <c r="D163" s="143"/>
      <c r="E163" s="143"/>
      <c r="F163" s="143"/>
      <c r="G163" s="143"/>
      <c r="H163" s="143"/>
      <c r="I163" s="143"/>
      <c r="K163" s="142"/>
      <c r="M163" s="185"/>
      <c r="N163" s="185"/>
      <c r="O163" s="182"/>
    </row>
    <row r="164" spans="4:15" x14ac:dyDescent="0.2">
      <c r="I164" s="143"/>
      <c r="K164" s="142"/>
      <c r="M164" s="185"/>
      <c r="N164" s="185"/>
      <c r="O164" s="182"/>
    </row>
    <row r="165" spans="4:15" s="184" customFormat="1" x14ac:dyDescent="0.2">
      <c r="E165" s="186"/>
      <c r="F165" s="186"/>
      <c r="G165" s="186"/>
      <c r="K165" s="187"/>
      <c r="M165" s="188"/>
      <c r="N165" s="188"/>
      <c r="O165" s="189"/>
    </row>
    <row r="166" spans="4:15" x14ac:dyDescent="0.2">
      <c r="I166" s="143"/>
      <c r="K166" s="142"/>
      <c r="M166" s="185"/>
      <c r="N166" s="185"/>
      <c r="O166" s="182"/>
    </row>
    <row r="167" spans="4:15" x14ac:dyDescent="0.2">
      <c r="I167" s="143"/>
      <c r="K167" s="142"/>
      <c r="M167" s="185"/>
      <c r="N167" s="185"/>
      <c r="O167" s="182"/>
    </row>
    <row r="168" spans="4:15" x14ac:dyDescent="0.2">
      <c r="I168" s="143"/>
      <c r="K168" s="142"/>
      <c r="M168" s="185"/>
      <c r="N168" s="185"/>
      <c r="O168" s="182"/>
    </row>
    <row r="169" spans="4:15" x14ac:dyDescent="0.2">
      <c r="I169" s="143"/>
      <c r="K169" s="142"/>
      <c r="M169" s="185"/>
      <c r="N169" s="185"/>
      <c r="O169" s="182"/>
    </row>
    <row r="170" spans="4:15" x14ac:dyDescent="0.2">
      <c r="I170" s="143"/>
      <c r="K170" s="142"/>
      <c r="M170" s="185"/>
      <c r="N170" s="185"/>
      <c r="O170" s="182"/>
    </row>
    <row r="171" spans="4:15" x14ac:dyDescent="0.2">
      <c r="I171" s="143"/>
      <c r="K171" s="142"/>
      <c r="M171" s="185"/>
      <c r="N171" s="185"/>
      <c r="O171" s="182"/>
    </row>
    <row r="172" spans="4:15" x14ac:dyDescent="0.2">
      <c r="I172" s="143"/>
      <c r="K172" s="142"/>
      <c r="M172" s="185"/>
      <c r="N172" s="185"/>
      <c r="O172" s="182"/>
    </row>
    <row r="173" spans="4:15" x14ac:dyDescent="0.2">
      <c r="I173" s="143"/>
      <c r="K173" s="142"/>
      <c r="M173" s="185"/>
      <c r="N173" s="185"/>
      <c r="O173" s="182"/>
    </row>
    <row r="174" spans="4:15" x14ac:dyDescent="0.2">
      <c r="I174" s="143"/>
      <c r="K174" s="142"/>
      <c r="M174" s="185"/>
      <c r="N174" s="185"/>
      <c r="O174" s="182"/>
    </row>
    <row r="175" spans="4:15" s="195" customFormat="1" ht="12.75" customHeight="1" x14ac:dyDescent="0.2">
      <c r="G175" s="143"/>
    </row>
    <row r="176" spans="4:15" x14ac:dyDescent="0.2">
      <c r="N176" s="185"/>
      <c r="O176" s="182"/>
    </row>
    <row r="177" spans="2:15" x14ac:dyDescent="0.2">
      <c r="N177" s="185"/>
      <c r="O177" s="182"/>
    </row>
    <row r="178" spans="2:15" x14ac:dyDescent="0.2">
      <c r="N178" s="185"/>
      <c r="O178" s="182"/>
    </row>
    <row r="179" spans="2:15" x14ac:dyDescent="0.2">
      <c r="I179" s="143"/>
      <c r="K179" s="142"/>
      <c r="M179" s="185"/>
      <c r="N179" s="185"/>
      <c r="O179" s="182"/>
    </row>
    <row r="180" spans="2:15" x14ac:dyDescent="0.2">
      <c r="E180" s="143"/>
      <c r="F180" s="143"/>
      <c r="G180" s="143"/>
      <c r="I180" s="143"/>
      <c r="K180" s="142"/>
      <c r="M180" s="185"/>
      <c r="N180" s="185"/>
      <c r="O180" s="182"/>
    </row>
    <row r="181" spans="2:15" x14ac:dyDescent="0.2">
      <c r="E181" s="196"/>
      <c r="F181" s="196"/>
      <c r="G181" s="196"/>
      <c r="H181" s="196"/>
    </row>
    <row r="182" spans="2:15" x14ac:dyDescent="0.2">
      <c r="E182" s="196"/>
      <c r="F182" s="196"/>
      <c r="G182" s="196"/>
      <c r="H182" s="196"/>
    </row>
    <row r="183" spans="2:15" x14ac:dyDescent="0.2">
      <c r="E183" s="196"/>
      <c r="F183" s="196"/>
      <c r="G183" s="196"/>
      <c r="H183" s="196"/>
    </row>
    <row r="184" spans="2:15" x14ac:dyDescent="0.2">
      <c r="E184" s="196"/>
      <c r="F184" s="196"/>
      <c r="G184" s="196"/>
      <c r="H184" s="196"/>
    </row>
    <row r="185" spans="2:15" x14ac:dyDescent="0.2">
      <c r="E185" s="196"/>
      <c r="F185" s="196"/>
      <c r="G185" s="196"/>
      <c r="H185" s="196"/>
    </row>
    <row r="186" spans="2:15" x14ac:dyDescent="0.2">
      <c r="E186" s="196"/>
      <c r="F186" s="196"/>
      <c r="G186" s="196"/>
      <c r="H186" s="196"/>
    </row>
    <row r="187" spans="2:15" x14ac:dyDescent="0.2">
      <c r="B187" s="197"/>
      <c r="C187" s="197"/>
      <c r="E187" s="196"/>
      <c r="F187" s="196"/>
      <c r="G187" s="196"/>
      <c r="H187" s="196"/>
    </row>
    <row r="188" spans="2:15" x14ac:dyDescent="0.2">
      <c r="B188" s="197"/>
      <c r="C188" s="197"/>
      <c r="E188" s="196"/>
      <c r="F188" s="196"/>
      <c r="G188" s="196"/>
      <c r="H188" s="196"/>
    </row>
    <row r="189" spans="2:15" x14ac:dyDescent="0.2">
      <c r="D189" s="143"/>
      <c r="E189" s="186"/>
      <c r="F189" s="186"/>
      <c r="G189" s="186"/>
      <c r="H189" s="186"/>
      <c r="I189" s="143"/>
    </row>
    <row r="190" spans="2:15" x14ac:dyDescent="0.2">
      <c r="E190" s="196"/>
      <c r="F190" s="196"/>
      <c r="G190" s="198"/>
      <c r="H190" s="196"/>
    </row>
    <row r="191" spans="2:15" x14ac:dyDescent="0.2">
      <c r="E191" s="196"/>
      <c r="F191" s="196"/>
      <c r="G191" s="198"/>
      <c r="H191" s="196"/>
    </row>
    <row r="192" spans="2:15" s="143" customFormat="1" x14ac:dyDescent="0.2">
      <c r="E192" s="186"/>
      <c r="F192" s="186"/>
      <c r="G192" s="199"/>
      <c r="H192" s="186"/>
    </row>
    <row r="193" spans="4:9" x14ac:dyDescent="0.2">
      <c r="E193" s="196"/>
      <c r="F193" s="196"/>
      <c r="G193" s="196"/>
      <c r="H193" s="196"/>
    </row>
    <row r="194" spans="4:9" x14ac:dyDescent="0.2">
      <c r="E194" s="196"/>
      <c r="F194" s="196"/>
      <c r="G194" s="196"/>
      <c r="H194" s="196"/>
    </row>
    <row r="195" spans="4:9" x14ac:dyDescent="0.2">
      <c r="E195" s="196"/>
      <c r="F195" s="196"/>
      <c r="G195" s="196"/>
      <c r="H195" s="196"/>
    </row>
    <row r="196" spans="4:9" x14ac:dyDescent="0.2">
      <c r="E196" s="196"/>
      <c r="F196" s="196"/>
      <c r="G196" s="196"/>
      <c r="H196" s="196"/>
    </row>
    <row r="197" spans="4:9" x14ac:dyDescent="0.2">
      <c r="E197" s="196"/>
      <c r="F197" s="196"/>
      <c r="G197" s="196"/>
      <c r="H197" s="196"/>
    </row>
    <row r="198" spans="4:9" x14ac:dyDescent="0.2">
      <c r="E198" s="196"/>
      <c r="F198" s="196"/>
      <c r="G198" s="196"/>
      <c r="H198" s="196"/>
    </row>
    <row r="199" spans="4:9" x14ac:dyDescent="0.2">
      <c r="E199" s="196"/>
      <c r="F199" s="196"/>
      <c r="G199" s="196"/>
      <c r="H199" s="196"/>
    </row>
    <row r="200" spans="4:9" x14ac:dyDescent="0.2">
      <c r="D200" s="143"/>
      <c r="E200" s="186"/>
      <c r="F200" s="186"/>
      <c r="G200" s="186"/>
      <c r="H200" s="196"/>
      <c r="I200" s="143"/>
    </row>
    <row r="201" spans="4:9" x14ac:dyDescent="0.2">
      <c r="E201" s="196"/>
      <c r="F201" s="196"/>
      <c r="G201" s="196"/>
      <c r="H201" s="196"/>
    </row>
    <row r="202" spans="4:9" x14ac:dyDescent="0.2">
      <c r="E202" s="200"/>
      <c r="F202" s="200"/>
      <c r="G202" s="200"/>
      <c r="H202" s="200"/>
    </row>
  </sheetData>
  <sheetProtection algorithmName="SHA-512" hashValue="IarspyKlaTgiUWa5/+qazH0B2tJwGrYMTwc0T9OWaMHucbac58C7uX06SGqKSMN3shf/mHt+WZjGzZYf/vpSOg==" saltValue="U9f7jhSrlRi+50N5Mqf1Ww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&amp;L&amp;"Arial,Vet"Opheffing school&amp;C&amp;"Arial,Vet"&amp;F&amp;R&amp;"Arial,Vet"&amp;D</oddHeader>
    <oddFooter>&amp;L&amp;"Arial,Vet"PO-Raad&amp;R&amp;"Arial,Vet"&amp;P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3">
    <tabColor rgb="FFC00000"/>
  </sheetPr>
  <dimension ref="B1:M87"/>
  <sheetViews>
    <sheetView zoomScale="85" zoomScaleNormal="85" zoomScaleSheetLayoutView="85" workbookViewId="0"/>
  </sheetViews>
  <sheetFormatPr defaultColWidth="9.140625" defaultRowHeight="12.75" x14ac:dyDescent="0.2"/>
  <cols>
    <col min="1" max="1" width="2.42578125" style="2" customWidth="1"/>
    <col min="2" max="2" width="45.7109375" style="2" customWidth="1"/>
    <col min="3" max="3" width="7" style="2" customWidth="1"/>
    <col min="4" max="8" width="14.85546875" style="2" customWidth="1"/>
    <col min="9" max="13" width="14.28515625" style="2" customWidth="1"/>
    <col min="14" max="16384" width="9.140625" style="2"/>
  </cols>
  <sheetData>
    <row r="1" spans="2:13" ht="12.75" customHeight="1" x14ac:dyDescent="0.2">
      <c r="E1" s="100"/>
      <c r="F1" s="1"/>
    </row>
    <row r="2" spans="2:13" ht="12.75" customHeight="1" x14ac:dyDescent="0.2">
      <c r="B2" s="2" t="s">
        <v>32</v>
      </c>
      <c r="C2" s="1"/>
      <c r="D2" s="85" t="s">
        <v>150</v>
      </c>
      <c r="E2" s="85" t="s">
        <v>151</v>
      </c>
      <c r="F2" s="85" t="s">
        <v>152</v>
      </c>
      <c r="G2" s="85" t="s">
        <v>215</v>
      </c>
      <c r="H2" s="85" t="s">
        <v>253</v>
      </c>
      <c r="I2" s="85" t="s">
        <v>6658</v>
      </c>
      <c r="J2" s="85"/>
      <c r="K2" s="85"/>
      <c r="L2" s="85"/>
      <c r="M2" s="85"/>
    </row>
    <row r="3" spans="2:13" ht="12.75" customHeight="1" x14ac:dyDescent="0.2">
      <c r="B3" s="2" t="s">
        <v>61</v>
      </c>
      <c r="C3" s="1"/>
      <c r="D3" s="473">
        <v>2020</v>
      </c>
      <c r="E3" s="473">
        <f t="shared" ref="E3:E4" si="0">D3+1</f>
        <v>2021</v>
      </c>
      <c r="F3" s="473">
        <f t="shared" ref="F3:F4" si="1">E3+1</f>
        <v>2022</v>
      </c>
      <c r="G3" s="473">
        <f t="shared" ref="G3:G4" si="2">F3+1</f>
        <v>2023</v>
      </c>
      <c r="H3" s="473">
        <f t="shared" ref="H3:H4" si="3">G3+1</f>
        <v>2024</v>
      </c>
      <c r="I3" s="473">
        <f t="shared" ref="I3:I4" si="4">H3+1</f>
        <v>2025</v>
      </c>
      <c r="J3" s="212"/>
      <c r="K3" s="212"/>
      <c r="L3" s="212"/>
      <c r="M3" s="212"/>
    </row>
    <row r="4" spans="2:13" ht="12.75" customHeight="1" x14ac:dyDescent="0.2">
      <c r="B4" s="2" t="s">
        <v>62</v>
      </c>
      <c r="C4" s="1"/>
      <c r="D4" s="2">
        <v>2019</v>
      </c>
      <c r="E4" s="2">
        <f t="shared" si="0"/>
        <v>2020</v>
      </c>
      <c r="F4" s="2">
        <f t="shared" si="1"/>
        <v>2021</v>
      </c>
      <c r="G4" s="2">
        <f t="shared" si="2"/>
        <v>2022</v>
      </c>
      <c r="H4" s="2">
        <f t="shared" si="3"/>
        <v>2023</v>
      </c>
      <c r="I4" s="2">
        <f t="shared" si="4"/>
        <v>2024</v>
      </c>
    </row>
    <row r="5" spans="2:13" ht="12.75" customHeight="1" x14ac:dyDescent="0.2">
      <c r="C5" s="1"/>
    </row>
    <row r="6" spans="2:13" ht="12.75" customHeight="1" x14ac:dyDescent="0.2">
      <c r="B6" s="1" t="s">
        <v>218</v>
      </c>
      <c r="C6" s="1"/>
      <c r="D6" s="5"/>
      <c r="E6" s="5"/>
      <c r="F6" s="6"/>
    </row>
    <row r="7" spans="2:13" ht="12.75" customHeight="1" x14ac:dyDescent="0.2">
      <c r="B7" s="1" t="s">
        <v>37</v>
      </c>
      <c r="D7" s="1"/>
      <c r="E7" s="1"/>
    </row>
    <row r="8" spans="2:13" ht="12.75" customHeight="1" x14ac:dyDescent="0.2">
      <c r="B8" s="2" t="s">
        <v>0</v>
      </c>
      <c r="D8" s="2">
        <v>5.9499999999999997E-2</v>
      </c>
    </row>
    <row r="9" spans="2:13" ht="12.75" customHeight="1" x14ac:dyDescent="0.2">
      <c r="B9" s="2" t="s">
        <v>1</v>
      </c>
      <c r="D9" s="2">
        <v>4.1399999999999999E-2</v>
      </c>
    </row>
    <row r="10" spans="2:13" ht="12.75" customHeight="1" x14ac:dyDescent="0.2">
      <c r="B10" s="2" t="s">
        <v>2</v>
      </c>
      <c r="C10" s="1"/>
      <c r="D10" s="2">
        <v>2.1507999999999998</v>
      </c>
    </row>
    <row r="11" spans="2:13" ht="12.75" customHeight="1" x14ac:dyDescent="0.2">
      <c r="B11" s="2" t="s">
        <v>3</v>
      </c>
      <c r="C11" s="1"/>
      <c r="D11" s="2">
        <v>1.49E-2</v>
      </c>
    </row>
    <row r="12" spans="2:13" ht="12.75" customHeight="1" x14ac:dyDescent="0.2">
      <c r="B12" s="3" t="s">
        <v>50</v>
      </c>
      <c r="D12" s="2">
        <v>2.6926999999999999</v>
      </c>
    </row>
    <row r="13" spans="2:13" ht="12.75" customHeight="1" x14ac:dyDescent="0.2">
      <c r="C13" s="1"/>
    </row>
    <row r="14" spans="2:13" ht="12.75" customHeight="1" x14ac:dyDescent="0.2">
      <c r="B14" s="3" t="s">
        <v>36</v>
      </c>
      <c r="D14" s="266">
        <v>39.619999999999997</v>
      </c>
      <c r="F14" s="113"/>
      <c r="G14" s="108"/>
      <c r="H14" s="109"/>
      <c r="I14" s="229"/>
      <c r="J14" s="229"/>
      <c r="K14" s="229"/>
      <c r="L14" s="229"/>
      <c r="M14" s="229"/>
    </row>
    <row r="15" spans="2:13" ht="12.75" customHeight="1" x14ac:dyDescent="0.2">
      <c r="B15" s="3" t="s">
        <v>34</v>
      </c>
      <c r="D15" s="267">
        <v>69609.98</v>
      </c>
      <c r="F15" s="113"/>
      <c r="G15" s="108"/>
      <c r="H15" s="110"/>
      <c r="I15" s="230"/>
      <c r="J15" s="230"/>
      <c r="K15" s="230"/>
      <c r="L15" s="230"/>
      <c r="M15" s="230"/>
    </row>
    <row r="16" spans="2:13" ht="12.75" customHeight="1" x14ac:dyDescent="0.2">
      <c r="B16" s="2" t="s">
        <v>33</v>
      </c>
      <c r="D16" s="267">
        <v>84920.95</v>
      </c>
      <c r="F16" s="85"/>
      <c r="G16" s="108"/>
      <c r="H16" s="110"/>
      <c r="I16" s="230"/>
      <c r="J16" s="230"/>
      <c r="K16" s="230"/>
      <c r="L16" s="230"/>
      <c r="M16" s="230"/>
    </row>
    <row r="17" spans="2:13" ht="12.75" customHeight="1" x14ac:dyDescent="0.2">
      <c r="B17" s="4" t="s">
        <v>35</v>
      </c>
      <c r="D17" s="267">
        <v>33641.949999999997</v>
      </c>
      <c r="F17" s="113"/>
      <c r="G17" s="111"/>
      <c r="H17" s="110"/>
      <c r="I17" s="230"/>
      <c r="J17" s="230"/>
      <c r="K17" s="230"/>
      <c r="L17" s="230"/>
      <c r="M17" s="230"/>
    </row>
    <row r="18" spans="2:13" ht="12.75" customHeight="1" x14ac:dyDescent="0.2">
      <c r="B18" s="4" t="s">
        <v>226</v>
      </c>
      <c r="D18" s="267">
        <v>907.83</v>
      </c>
      <c r="F18" s="113"/>
      <c r="G18" s="111"/>
      <c r="H18" s="110"/>
      <c r="I18" s="230"/>
      <c r="J18" s="230"/>
      <c r="K18" s="230"/>
      <c r="L18" s="230"/>
      <c r="M18" s="230"/>
    </row>
    <row r="19" spans="2:13" ht="12.75" customHeight="1" x14ac:dyDescent="0.2">
      <c r="B19" s="7" t="s">
        <v>70</v>
      </c>
      <c r="D19" s="267">
        <v>18215.97</v>
      </c>
      <c r="E19" s="616">
        <f>D19-(D16-D15)</f>
        <v>2905</v>
      </c>
      <c r="F19" s="7"/>
      <c r="G19" s="108"/>
      <c r="H19" s="110"/>
      <c r="I19" s="230"/>
      <c r="J19" s="230"/>
      <c r="K19" s="230"/>
      <c r="L19" s="230"/>
      <c r="M19" s="230"/>
    </row>
    <row r="20" spans="2:13" ht="12.75" customHeight="1" x14ac:dyDescent="0.2">
      <c r="B20" s="7" t="s">
        <v>71</v>
      </c>
      <c r="D20" s="267">
        <v>33526.94</v>
      </c>
      <c r="F20" s="7"/>
      <c r="G20" s="112"/>
      <c r="H20" s="110"/>
      <c r="I20" s="230"/>
      <c r="J20" s="230"/>
      <c r="K20" s="230"/>
      <c r="L20" s="230"/>
      <c r="M20" s="230"/>
    </row>
    <row r="22" spans="2:13" ht="12.75" customHeight="1" x14ac:dyDescent="0.2">
      <c r="B22" s="2" t="s">
        <v>38</v>
      </c>
      <c r="D22" s="52">
        <f>ROUND(D17*D8,2)</f>
        <v>2001.7</v>
      </c>
    </row>
    <row r="23" spans="2:13" x14ac:dyDescent="0.2">
      <c r="B23" s="2" t="s">
        <v>39</v>
      </c>
      <c r="D23" s="52">
        <f>ROUND(D8*D18,2)</f>
        <v>54.02</v>
      </c>
    </row>
    <row r="24" spans="2:13" x14ac:dyDescent="0.2">
      <c r="B24" s="2" t="s">
        <v>40</v>
      </c>
      <c r="D24" s="52">
        <f>ROUND(D17*D9,2)</f>
        <v>1392.78</v>
      </c>
    </row>
    <row r="25" spans="2:13" x14ac:dyDescent="0.2">
      <c r="B25" s="2" t="s">
        <v>41</v>
      </c>
      <c r="D25" s="52">
        <f>ROUND(D9*D18,2)</f>
        <v>37.58</v>
      </c>
    </row>
    <row r="26" spans="2:13" x14ac:dyDescent="0.2">
      <c r="B26" s="85" t="s">
        <v>6602</v>
      </c>
      <c r="D26" s="52">
        <v>532.35</v>
      </c>
      <c r="G26" s="85" t="s">
        <v>6680</v>
      </c>
    </row>
    <row r="27" spans="2:13" x14ac:dyDescent="0.2">
      <c r="B27" s="2" t="s">
        <v>42</v>
      </c>
      <c r="D27" s="52">
        <f>ROUND(D17*D10,2)</f>
        <v>72357.11</v>
      </c>
      <c r="G27" s="2" t="s">
        <v>251</v>
      </c>
      <c r="I27" s="350">
        <v>43033.77</v>
      </c>
    </row>
    <row r="28" spans="2:13" x14ac:dyDescent="0.2">
      <c r="B28" s="2" t="s">
        <v>43</v>
      </c>
      <c r="D28" s="52">
        <f>ROUND(D10*D18,2)</f>
        <v>1952.56</v>
      </c>
      <c r="G28" s="2" t="s">
        <v>252</v>
      </c>
      <c r="I28" s="350">
        <v>296.82</v>
      </c>
    </row>
    <row r="29" spans="2:13" x14ac:dyDescent="0.2">
      <c r="B29" s="2" t="s">
        <v>44</v>
      </c>
      <c r="D29" s="52">
        <f>ROUND(D17*D11,2)</f>
        <v>501.27</v>
      </c>
    </row>
    <row r="30" spans="2:13" x14ac:dyDescent="0.2">
      <c r="B30" s="2" t="s">
        <v>45</v>
      </c>
      <c r="D30" s="52">
        <f>ROUND(D11*D18,2)</f>
        <v>13.53</v>
      </c>
    </row>
    <row r="31" spans="2:13" x14ac:dyDescent="0.2">
      <c r="B31" s="2" t="s">
        <v>46</v>
      </c>
      <c r="D31" s="52">
        <f>ROUND(D17*D12+D19,2)</f>
        <v>108803.65</v>
      </c>
    </row>
    <row r="32" spans="2:13" x14ac:dyDescent="0.2">
      <c r="B32" s="2" t="s">
        <v>47</v>
      </c>
      <c r="D32" s="52">
        <f>ROUND(D18*D12,2)</f>
        <v>2444.5100000000002</v>
      </c>
    </row>
    <row r="33" spans="2:10" x14ac:dyDescent="0.2">
      <c r="B33" s="2" t="s">
        <v>48</v>
      </c>
      <c r="D33" s="496">
        <v>97</v>
      </c>
    </row>
    <row r="34" spans="2:10" x14ac:dyDescent="0.2">
      <c r="B34" s="2" t="s">
        <v>49</v>
      </c>
      <c r="D34" s="52">
        <f>D19</f>
        <v>18215.97</v>
      </c>
    </row>
    <row r="35" spans="2:10" x14ac:dyDescent="0.2">
      <c r="B35" s="2" t="s">
        <v>66</v>
      </c>
      <c r="D35" s="52">
        <f>+D20</f>
        <v>33526.94</v>
      </c>
    </row>
    <row r="37" spans="2:10" x14ac:dyDescent="0.2">
      <c r="B37" s="1" t="s">
        <v>208</v>
      </c>
      <c r="E37" s="350"/>
    </row>
    <row r="38" spans="2:10" x14ac:dyDescent="0.2">
      <c r="B38" s="85" t="s">
        <v>34</v>
      </c>
      <c r="D38" s="364">
        <v>75680.820000000007</v>
      </c>
      <c r="E38" s="350"/>
    </row>
    <row r="39" spans="2:10" x14ac:dyDescent="0.2">
      <c r="B39" s="85" t="s">
        <v>212</v>
      </c>
      <c r="C39" s="111"/>
      <c r="D39" s="351">
        <v>32542.21</v>
      </c>
    </row>
    <row r="40" spans="2:10" x14ac:dyDescent="0.2">
      <c r="B40" s="85" t="s">
        <v>213</v>
      </c>
      <c r="C40" s="111"/>
      <c r="D40" s="351">
        <v>1053.7</v>
      </c>
    </row>
    <row r="41" spans="2:10" x14ac:dyDescent="0.2">
      <c r="B41" s="85" t="s">
        <v>209</v>
      </c>
    </row>
    <row r="42" spans="2:10" x14ac:dyDescent="0.2">
      <c r="B42" s="85" t="s">
        <v>210</v>
      </c>
      <c r="C42" s="85">
        <v>4.5199999999999997E-2</v>
      </c>
      <c r="D42" s="350">
        <f>D39*C42</f>
        <v>1470.9078919999999</v>
      </c>
      <c r="F42" s="85"/>
    </row>
    <row r="43" spans="2:10" x14ac:dyDescent="0.2">
      <c r="B43" s="85" t="s">
        <v>211</v>
      </c>
      <c r="C43" s="85">
        <v>4.5199999999999997E-2</v>
      </c>
      <c r="D43" s="350">
        <f>D40*C43</f>
        <v>47.62724</v>
      </c>
      <c r="F43" s="85"/>
    </row>
    <row r="44" spans="2:10" x14ac:dyDescent="0.2">
      <c r="B44" s="85" t="s">
        <v>48</v>
      </c>
      <c r="D44" s="352">
        <v>99</v>
      </c>
      <c r="E44" s="85" t="s">
        <v>214</v>
      </c>
    </row>
    <row r="45" spans="2:10" x14ac:dyDescent="0.2">
      <c r="B45" s="7" t="s">
        <v>70</v>
      </c>
      <c r="C45" s="111"/>
      <c r="D45" s="351">
        <v>18577.36</v>
      </c>
      <c r="E45" s="617">
        <f>D46-D45</f>
        <v>15879.36</v>
      </c>
    </row>
    <row r="46" spans="2:10" x14ac:dyDescent="0.2">
      <c r="B46" s="7" t="s">
        <v>71</v>
      </c>
      <c r="C46" s="112"/>
      <c r="D46" s="351">
        <v>34456.720000000001</v>
      </c>
      <c r="E46" s="617">
        <f>D45-E45</f>
        <v>2698</v>
      </c>
    </row>
    <row r="47" spans="2:10" x14ac:dyDescent="0.2">
      <c r="B47" s="7"/>
      <c r="C47" s="112"/>
      <c r="D47" s="365"/>
      <c r="E47" s="363"/>
    </row>
    <row r="48" spans="2:10" x14ac:dyDescent="0.2">
      <c r="B48" s="115" t="s">
        <v>98</v>
      </c>
      <c r="G48" s="604">
        <f>D3-1</f>
        <v>2019</v>
      </c>
      <c r="I48" s="604">
        <v>2020</v>
      </c>
      <c r="J48" s="623">
        <v>0</v>
      </c>
    </row>
    <row r="49" spans="2:12" x14ac:dyDescent="0.2">
      <c r="B49" s="116" t="s">
        <v>99</v>
      </c>
      <c r="D49" s="117">
        <v>0.05</v>
      </c>
      <c r="E49" s="117"/>
      <c r="F49" s="85" t="s">
        <v>115</v>
      </c>
      <c r="G49" s="1" t="s">
        <v>97</v>
      </c>
      <c r="I49" s="1" t="s">
        <v>97</v>
      </c>
    </row>
    <row r="50" spans="2:12" x14ac:dyDescent="0.2">
      <c r="B50" s="85" t="s">
        <v>100</v>
      </c>
      <c r="D50" s="1">
        <v>3.4299999999999997E-2</v>
      </c>
      <c r="E50" s="1"/>
      <c r="F50" s="85" t="s">
        <v>113</v>
      </c>
      <c r="G50" s="85" t="s">
        <v>112</v>
      </c>
      <c r="H50" s="85" t="s">
        <v>113</v>
      </c>
      <c r="I50" s="85" t="s">
        <v>112</v>
      </c>
      <c r="J50" s="85" t="s">
        <v>113</v>
      </c>
    </row>
    <row r="51" spans="2:12" x14ac:dyDescent="0.2">
      <c r="B51" s="85" t="s">
        <v>101</v>
      </c>
      <c r="D51" s="85">
        <v>1.7899999999999999E-2</v>
      </c>
      <c r="E51" s="85" t="s">
        <v>158</v>
      </c>
      <c r="F51" s="272">
        <v>745.71</v>
      </c>
      <c r="G51" s="273">
        <v>13951.58</v>
      </c>
      <c r="H51" s="273">
        <v>336.23</v>
      </c>
      <c r="I51" s="273">
        <v>14174.75</v>
      </c>
      <c r="J51" s="273">
        <v>343.25</v>
      </c>
    </row>
    <row r="52" spans="2:12" x14ac:dyDescent="0.2">
      <c r="B52" s="85" t="s">
        <v>102</v>
      </c>
      <c r="D52" s="85">
        <v>1.5642</v>
      </c>
      <c r="E52" s="85" t="s">
        <v>159</v>
      </c>
      <c r="F52" s="274">
        <v>312.06</v>
      </c>
    </row>
    <row r="53" spans="2:12" x14ac:dyDescent="0.2">
      <c r="B53" s="85" t="s">
        <v>103</v>
      </c>
      <c r="D53" s="85">
        <v>1.15E-2</v>
      </c>
      <c r="E53" s="85"/>
    </row>
    <row r="55" spans="2:12" x14ac:dyDescent="0.2">
      <c r="B55" s="85" t="s">
        <v>110</v>
      </c>
      <c r="C55" s="603">
        <f>D3-1</f>
        <v>2019</v>
      </c>
      <c r="D55" s="118"/>
      <c r="E55" s="1"/>
      <c r="F55" s="1"/>
      <c r="G55" s="85"/>
      <c r="H55" s="603">
        <v>2020</v>
      </c>
      <c r="I55" s="118"/>
      <c r="J55" s="1"/>
      <c r="K55" s="1"/>
      <c r="L55" s="85"/>
    </row>
    <row r="56" spans="2:12" x14ac:dyDescent="0.2">
      <c r="C56" s="85" t="s">
        <v>104</v>
      </c>
      <c r="D56" s="85" t="s">
        <v>105</v>
      </c>
      <c r="E56" s="85" t="s">
        <v>106</v>
      </c>
      <c r="F56" s="119" t="s">
        <v>107</v>
      </c>
      <c r="G56" s="85" t="s">
        <v>108</v>
      </c>
      <c r="H56" s="85" t="s">
        <v>104</v>
      </c>
      <c r="I56" s="85" t="s">
        <v>105</v>
      </c>
      <c r="J56" s="85" t="s">
        <v>106</v>
      </c>
      <c r="K56" s="119" t="s">
        <v>107</v>
      </c>
      <c r="L56" s="85" t="s">
        <v>108</v>
      </c>
    </row>
    <row r="57" spans="2:12" x14ac:dyDescent="0.2">
      <c r="C57" s="119"/>
      <c r="D57" s="85"/>
      <c r="E57" s="85"/>
      <c r="F57" s="85"/>
      <c r="G57" s="119" t="s">
        <v>109</v>
      </c>
      <c r="H57" s="119"/>
      <c r="I57" s="85"/>
      <c r="J57" s="85"/>
      <c r="K57" s="85"/>
      <c r="L57" s="119" t="s">
        <v>109</v>
      </c>
    </row>
    <row r="58" spans="2:12" x14ac:dyDescent="0.2">
      <c r="C58" s="85">
        <v>0</v>
      </c>
      <c r="D58" s="270">
        <v>0</v>
      </c>
      <c r="E58" s="85"/>
      <c r="F58" s="85"/>
      <c r="G58" s="85"/>
      <c r="H58" s="85">
        <v>0</v>
      </c>
      <c r="I58" s="624">
        <v>0</v>
      </c>
      <c r="J58" s="625"/>
      <c r="K58" s="625"/>
      <c r="L58" s="625"/>
    </row>
    <row r="59" spans="2:12" x14ac:dyDescent="0.2">
      <c r="C59" s="120">
        <v>2</v>
      </c>
      <c r="D59" s="271">
        <v>24855</v>
      </c>
      <c r="E59" s="85"/>
      <c r="F59" s="85"/>
      <c r="G59" s="85"/>
      <c r="H59" s="120">
        <v>2</v>
      </c>
      <c r="I59" s="624">
        <v>26259</v>
      </c>
      <c r="J59" s="625"/>
      <c r="K59" s="625"/>
      <c r="L59" s="625"/>
    </row>
    <row r="60" spans="2:12" x14ac:dyDescent="0.2">
      <c r="C60" s="120">
        <v>3</v>
      </c>
      <c r="D60" s="271">
        <v>32175</v>
      </c>
      <c r="E60" s="231">
        <f t="shared" ref="E60:E87" si="5">+D60-D59</f>
        <v>7320</v>
      </c>
      <c r="F60" s="231"/>
      <c r="G60" s="85"/>
      <c r="H60" s="120">
        <v>3</v>
      </c>
      <c r="I60" s="624">
        <v>33994</v>
      </c>
      <c r="J60" s="626">
        <f t="shared" ref="J60:J87" si="6">+I60-I59</f>
        <v>7735</v>
      </c>
      <c r="K60" s="626"/>
      <c r="L60" s="625"/>
    </row>
    <row r="61" spans="2:12" x14ac:dyDescent="0.2">
      <c r="C61" s="120">
        <v>4</v>
      </c>
      <c r="D61" s="271">
        <v>41630</v>
      </c>
      <c r="E61" s="231">
        <f t="shared" si="5"/>
        <v>9455</v>
      </c>
      <c r="F61" s="231"/>
      <c r="G61" s="85"/>
      <c r="H61" s="120">
        <v>4</v>
      </c>
      <c r="I61" s="624">
        <v>43986</v>
      </c>
      <c r="J61" s="626">
        <f t="shared" si="6"/>
        <v>9992</v>
      </c>
      <c r="K61" s="626"/>
      <c r="L61" s="625"/>
    </row>
    <row r="62" spans="2:12" x14ac:dyDescent="0.2">
      <c r="C62" s="120">
        <v>5</v>
      </c>
      <c r="D62" s="271">
        <v>49865</v>
      </c>
      <c r="E62" s="231">
        <f t="shared" si="5"/>
        <v>8235</v>
      </c>
      <c r="F62" s="231"/>
      <c r="G62" s="85"/>
      <c r="H62" s="120">
        <v>5</v>
      </c>
      <c r="I62" s="624">
        <v>52688</v>
      </c>
      <c r="J62" s="626">
        <f t="shared" si="6"/>
        <v>8702</v>
      </c>
      <c r="K62" s="626"/>
      <c r="L62" s="625"/>
    </row>
    <row r="63" spans="2:12" x14ac:dyDescent="0.2">
      <c r="C63" s="120">
        <v>6</v>
      </c>
      <c r="D63" s="271">
        <v>55355</v>
      </c>
      <c r="E63" s="231">
        <f t="shared" si="5"/>
        <v>5490</v>
      </c>
      <c r="F63" s="231"/>
      <c r="G63" s="85"/>
      <c r="H63" s="120">
        <v>6</v>
      </c>
      <c r="I63" s="624">
        <v>58489</v>
      </c>
      <c r="J63" s="626">
        <f t="shared" si="6"/>
        <v>5801</v>
      </c>
      <c r="K63" s="626"/>
      <c r="L63" s="625"/>
    </row>
    <row r="64" spans="2:12" x14ac:dyDescent="0.2">
      <c r="C64" s="120">
        <v>7</v>
      </c>
      <c r="D64" s="232">
        <f t="shared" ref="D64:D70" si="7">+D63+F64</f>
        <v>61760</v>
      </c>
      <c r="E64" s="231">
        <f t="shared" si="5"/>
        <v>6405</v>
      </c>
      <c r="F64" s="275">
        <v>6405</v>
      </c>
      <c r="G64" s="85"/>
      <c r="H64" s="120">
        <v>7</v>
      </c>
      <c r="I64" s="627">
        <f t="shared" ref="I64:I70" si="8">+I63+K64</f>
        <v>65257</v>
      </c>
      <c r="J64" s="626">
        <f t="shared" si="6"/>
        <v>6768</v>
      </c>
      <c r="K64" s="624">
        <v>6768</v>
      </c>
      <c r="L64" s="625"/>
    </row>
    <row r="65" spans="3:12" x14ac:dyDescent="0.2">
      <c r="C65" s="120">
        <v>8</v>
      </c>
      <c r="D65" s="232">
        <f t="shared" si="7"/>
        <v>68165</v>
      </c>
      <c r="E65" s="231">
        <f t="shared" si="5"/>
        <v>6405</v>
      </c>
      <c r="F65" s="231">
        <f t="shared" ref="F65:F87" si="9">F64</f>
        <v>6405</v>
      </c>
      <c r="G65" s="85"/>
      <c r="H65" s="120">
        <v>8</v>
      </c>
      <c r="I65" s="627">
        <f t="shared" si="8"/>
        <v>72025</v>
      </c>
      <c r="J65" s="626">
        <f t="shared" si="6"/>
        <v>6768</v>
      </c>
      <c r="K65" s="626">
        <f t="shared" ref="K65:K87" si="10">K64</f>
        <v>6768</v>
      </c>
      <c r="L65" s="625"/>
    </row>
    <row r="66" spans="3:12" x14ac:dyDescent="0.2">
      <c r="C66" s="120">
        <v>9</v>
      </c>
      <c r="D66" s="232">
        <f t="shared" si="7"/>
        <v>74570</v>
      </c>
      <c r="E66" s="231">
        <f t="shared" si="5"/>
        <v>6405</v>
      </c>
      <c r="F66" s="231">
        <f t="shared" si="9"/>
        <v>6405</v>
      </c>
      <c r="G66" s="85"/>
      <c r="H66" s="120">
        <v>9</v>
      </c>
      <c r="I66" s="627">
        <f t="shared" si="8"/>
        <v>78793</v>
      </c>
      <c r="J66" s="626">
        <f t="shared" si="6"/>
        <v>6768</v>
      </c>
      <c r="K66" s="626">
        <f t="shared" si="10"/>
        <v>6768</v>
      </c>
      <c r="L66" s="625"/>
    </row>
    <row r="67" spans="3:12" x14ac:dyDescent="0.2">
      <c r="C67" s="120">
        <v>10</v>
      </c>
      <c r="D67" s="232">
        <f t="shared" si="7"/>
        <v>80975</v>
      </c>
      <c r="E67" s="231">
        <f t="shared" si="5"/>
        <v>6405</v>
      </c>
      <c r="F67" s="231">
        <f t="shared" si="9"/>
        <v>6405</v>
      </c>
      <c r="G67" s="85"/>
      <c r="H67" s="120">
        <v>10</v>
      </c>
      <c r="I67" s="627">
        <f t="shared" si="8"/>
        <v>85561</v>
      </c>
      <c r="J67" s="626">
        <f t="shared" si="6"/>
        <v>6768</v>
      </c>
      <c r="K67" s="626">
        <f t="shared" si="10"/>
        <v>6768</v>
      </c>
      <c r="L67" s="625"/>
    </row>
    <row r="68" spans="3:12" x14ac:dyDescent="0.2">
      <c r="C68" s="120">
        <v>11</v>
      </c>
      <c r="D68" s="232">
        <f t="shared" si="7"/>
        <v>87380</v>
      </c>
      <c r="E68" s="231">
        <f t="shared" si="5"/>
        <v>6405</v>
      </c>
      <c r="F68" s="231">
        <f t="shared" si="9"/>
        <v>6405</v>
      </c>
      <c r="G68" s="85"/>
      <c r="H68" s="120">
        <v>11</v>
      </c>
      <c r="I68" s="627">
        <f t="shared" si="8"/>
        <v>92329</v>
      </c>
      <c r="J68" s="626">
        <f t="shared" si="6"/>
        <v>6768</v>
      </c>
      <c r="K68" s="626">
        <f t="shared" si="10"/>
        <v>6768</v>
      </c>
      <c r="L68" s="625"/>
    </row>
    <row r="69" spans="3:12" x14ac:dyDescent="0.2">
      <c r="C69" s="120">
        <v>12</v>
      </c>
      <c r="D69" s="232">
        <f t="shared" si="7"/>
        <v>93785</v>
      </c>
      <c r="E69" s="231">
        <f t="shared" si="5"/>
        <v>6405</v>
      </c>
      <c r="F69" s="231">
        <f t="shared" si="9"/>
        <v>6405</v>
      </c>
      <c r="G69" s="85"/>
      <c r="H69" s="120">
        <v>12</v>
      </c>
      <c r="I69" s="627">
        <f t="shared" si="8"/>
        <v>99097</v>
      </c>
      <c r="J69" s="626">
        <f t="shared" si="6"/>
        <v>6768</v>
      </c>
      <c r="K69" s="626">
        <f t="shared" si="10"/>
        <v>6768</v>
      </c>
      <c r="L69" s="625"/>
    </row>
    <row r="70" spans="3:12" x14ac:dyDescent="0.2">
      <c r="C70" s="120">
        <v>13</v>
      </c>
      <c r="D70" s="232">
        <f t="shared" si="7"/>
        <v>100190</v>
      </c>
      <c r="E70" s="231">
        <f t="shared" si="5"/>
        <v>6405</v>
      </c>
      <c r="F70" s="231">
        <f t="shared" si="9"/>
        <v>6405</v>
      </c>
      <c r="G70" s="85"/>
      <c r="H70" s="120">
        <v>13</v>
      </c>
      <c r="I70" s="627">
        <f t="shared" si="8"/>
        <v>105865</v>
      </c>
      <c r="J70" s="626">
        <f t="shared" si="6"/>
        <v>6768</v>
      </c>
      <c r="K70" s="626">
        <f t="shared" si="10"/>
        <v>6768</v>
      </c>
      <c r="L70" s="625"/>
    </row>
    <row r="71" spans="3:12" x14ac:dyDescent="0.2">
      <c r="C71" s="120">
        <v>14</v>
      </c>
      <c r="D71" s="232">
        <f>+D70+F71+G71</f>
        <v>109035</v>
      </c>
      <c r="E71" s="231">
        <f t="shared" si="5"/>
        <v>8845</v>
      </c>
      <c r="F71" s="231">
        <f t="shared" si="9"/>
        <v>6405</v>
      </c>
      <c r="G71" s="275">
        <v>2440</v>
      </c>
      <c r="H71" s="120">
        <v>14</v>
      </c>
      <c r="I71" s="627">
        <f>+I70+K71+L71</f>
        <v>115211</v>
      </c>
      <c r="J71" s="626">
        <f t="shared" si="6"/>
        <v>9346</v>
      </c>
      <c r="K71" s="626">
        <f t="shared" si="10"/>
        <v>6768</v>
      </c>
      <c r="L71" s="624">
        <v>2578</v>
      </c>
    </row>
    <row r="72" spans="3:12" x14ac:dyDescent="0.2">
      <c r="C72" s="120">
        <v>15</v>
      </c>
      <c r="D72" s="232">
        <f t="shared" ref="D72:D87" si="11">+D71+F72</f>
        <v>115440</v>
      </c>
      <c r="E72" s="231">
        <f t="shared" si="5"/>
        <v>6405</v>
      </c>
      <c r="F72" s="231">
        <f t="shared" si="9"/>
        <v>6405</v>
      </c>
      <c r="G72" s="85"/>
      <c r="H72" s="120">
        <v>15</v>
      </c>
      <c r="I72" s="627">
        <f t="shared" ref="I72:I87" si="12">+I71+K72</f>
        <v>121979</v>
      </c>
      <c r="J72" s="626">
        <f t="shared" si="6"/>
        <v>6768</v>
      </c>
      <c r="K72" s="626">
        <f t="shared" si="10"/>
        <v>6768</v>
      </c>
      <c r="L72" s="625"/>
    </row>
    <row r="73" spans="3:12" x14ac:dyDescent="0.2">
      <c r="C73" s="120">
        <v>16</v>
      </c>
      <c r="D73" s="232">
        <f t="shared" si="11"/>
        <v>121845</v>
      </c>
      <c r="E73" s="231">
        <f t="shared" si="5"/>
        <v>6405</v>
      </c>
      <c r="F73" s="231">
        <f t="shared" si="9"/>
        <v>6405</v>
      </c>
      <c r="G73" s="85"/>
      <c r="H73" s="120">
        <v>16</v>
      </c>
      <c r="I73" s="627">
        <f t="shared" si="12"/>
        <v>128747</v>
      </c>
      <c r="J73" s="626">
        <f t="shared" si="6"/>
        <v>6768</v>
      </c>
      <c r="K73" s="626">
        <f t="shared" si="10"/>
        <v>6768</v>
      </c>
      <c r="L73" s="625"/>
    </row>
    <row r="74" spans="3:12" x14ac:dyDescent="0.2">
      <c r="C74" s="120">
        <v>17</v>
      </c>
      <c r="D74" s="232">
        <f t="shared" si="11"/>
        <v>128250</v>
      </c>
      <c r="E74" s="231">
        <f t="shared" si="5"/>
        <v>6405</v>
      </c>
      <c r="F74" s="231">
        <f t="shared" si="9"/>
        <v>6405</v>
      </c>
      <c r="G74" s="85"/>
      <c r="H74" s="120">
        <v>17</v>
      </c>
      <c r="I74" s="627">
        <f t="shared" si="12"/>
        <v>135515</v>
      </c>
      <c r="J74" s="626">
        <f t="shared" si="6"/>
        <v>6768</v>
      </c>
      <c r="K74" s="626">
        <f t="shared" si="10"/>
        <v>6768</v>
      </c>
      <c r="L74" s="625"/>
    </row>
    <row r="75" spans="3:12" x14ac:dyDescent="0.2">
      <c r="C75" s="120">
        <v>18</v>
      </c>
      <c r="D75" s="232">
        <f t="shared" si="11"/>
        <v>134655</v>
      </c>
      <c r="E75" s="231">
        <f t="shared" si="5"/>
        <v>6405</v>
      </c>
      <c r="F75" s="231">
        <f t="shared" si="9"/>
        <v>6405</v>
      </c>
      <c r="G75" s="85"/>
      <c r="H75" s="120">
        <v>18</v>
      </c>
      <c r="I75" s="627">
        <f t="shared" si="12"/>
        <v>142283</v>
      </c>
      <c r="J75" s="626">
        <f t="shared" si="6"/>
        <v>6768</v>
      </c>
      <c r="K75" s="626">
        <f t="shared" si="10"/>
        <v>6768</v>
      </c>
      <c r="L75" s="625"/>
    </row>
    <row r="76" spans="3:12" x14ac:dyDescent="0.2">
      <c r="C76" s="120">
        <v>19</v>
      </c>
      <c r="D76" s="232">
        <f t="shared" si="11"/>
        <v>141060</v>
      </c>
      <c r="E76" s="231">
        <f t="shared" si="5"/>
        <v>6405</v>
      </c>
      <c r="F76" s="231">
        <f t="shared" si="9"/>
        <v>6405</v>
      </c>
      <c r="G76" s="85"/>
      <c r="H76" s="120">
        <v>19</v>
      </c>
      <c r="I76" s="627">
        <f t="shared" si="12"/>
        <v>149051</v>
      </c>
      <c r="J76" s="626">
        <f t="shared" si="6"/>
        <v>6768</v>
      </c>
      <c r="K76" s="626">
        <f t="shared" si="10"/>
        <v>6768</v>
      </c>
      <c r="L76" s="625"/>
    </row>
    <row r="77" spans="3:12" x14ac:dyDescent="0.2">
      <c r="C77" s="120">
        <v>20</v>
      </c>
      <c r="D77" s="232">
        <f t="shared" si="11"/>
        <v>147465</v>
      </c>
      <c r="E77" s="231">
        <f t="shared" si="5"/>
        <v>6405</v>
      </c>
      <c r="F77" s="231">
        <f t="shared" si="9"/>
        <v>6405</v>
      </c>
      <c r="G77" s="85"/>
      <c r="H77" s="120">
        <v>20</v>
      </c>
      <c r="I77" s="627">
        <f t="shared" si="12"/>
        <v>155819</v>
      </c>
      <c r="J77" s="626">
        <f t="shared" si="6"/>
        <v>6768</v>
      </c>
      <c r="K77" s="626">
        <f t="shared" si="10"/>
        <v>6768</v>
      </c>
      <c r="L77" s="625"/>
    </row>
    <row r="78" spans="3:12" x14ac:dyDescent="0.2">
      <c r="C78" s="120">
        <v>21</v>
      </c>
      <c r="D78" s="232">
        <f t="shared" si="11"/>
        <v>153870</v>
      </c>
      <c r="E78" s="231">
        <f t="shared" si="5"/>
        <v>6405</v>
      </c>
      <c r="F78" s="231">
        <f t="shared" si="9"/>
        <v>6405</v>
      </c>
      <c r="G78" s="85"/>
      <c r="H78" s="120">
        <v>21</v>
      </c>
      <c r="I78" s="627">
        <f t="shared" si="12"/>
        <v>162587</v>
      </c>
      <c r="J78" s="626">
        <f t="shared" si="6"/>
        <v>6768</v>
      </c>
      <c r="K78" s="626">
        <f t="shared" si="10"/>
        <v>6768</v>
      </c>
      <c r="L78" s="625"/>
    </row>
    <row r="79" spans="3:12" x14ac:dyDescent="0.2">
      <c r="C79" s="120">
        <v>22</v>
      </c>
      <c r="D79" s="232">
        <f t="shared" si="11"/>
        <v>160275</v>
      </c>
      <c r="E79" s="231">
        <f t="shared" si="5"/>
        <v>6405</v>
      </c>
      <c r="F79" s="231">
        <f t="shared" si="9"/>
        <v>6405</v>
      </c>
      <c r="G79" s="85"/>
      <c r="H79" s="120">
        <v>22</v>
      </c>
      <c r="I79" s="627">
        <f t="shared" si="12"/>
        <v>169355</v>
      </c>
      <c r="J79" s="626">
        <f t="shared" si="6"/>
        <v>6768</v>
      </c>
      <c r="K79" s="626">
        <f t="shared" si="10"/>
        <v>6768</v>
      </c>
      <c r="L79" s="625"/>
    </row>
    <row r="80" spans="3:12" x14ac:dyDescent="0.2">
      <c r="C80" s="120">
        <v>23</v>
      </c>
      <c r="D80" s="232">
        <f t="shared" si="11"/>
        <v>166680</v>
      </c>
      <c r="E80" s="231">
        <f t="shared" si="5"/>
        <v>6405</v>
      </c>
      <c r="F80" s="231">
        <f t="shared" si="9"/>
        <v>6405</v>
      </c>
      <c r="G80" s="85"/>
      <c r="H80" s="120">
        <v>23</v>
      </c>
      <c r="I80" s="627">
        <f t="shared" si="12"/>
        <v>176123</v>
      </c>
      <c r="J80" s="626">
        <f t="shared" si="6"/>
        <v>6768</v>
      </c>
      <c r="K80" s="626">
        <f t="shared" si="10"/>
        <v>6768</v>
      </c>
      <c r="L80" s="625"/>
    </row>
    <row r="81" spans="3:12" x14ac:dyDescent="0.2">
      <c r="C81" s="120">
        <v>24</v>
      </c>
      <c r="D81" s="232">
        <f t="shared" si="11"/>
        <v>173085</v>
      </c>
      <c r="E81" s="231">
        <f t="shared" si="5"/>
        <v>6405</v>
      </c>
      <c r="F81" s="231">
        <f t="shared" si="9"/>
        <v>6405</v>
      </c>
      <c r="G81" s="85"/>
      <c r="H81" s="120">
        <v>24</v>
      </c>
      <c r="I81" s="627">
        <f t="shared" si="12"/>
        <v>182891</v>
      </c>
      <c r="J81" s="626">
        <f t="shared" si="6"/>
        <v>6768</v>
      </c>
      <c r="K81" s="626">
        <f t="shared" si="10"/>
        <v>6768</v>
      </c>
      <c r="L81" s="625"/>
    </row>
    <row r="82" spans="3:12" x14ac:dyDescent="0.2">
      <c r="C82" s="120">
        <v>25</v>
      </c>
      <c r="D82" s="232">
        <f t="shared" si="11"/>
        <v>179490</v>
      </c>
      <c r="E82" s="231">
        <f t="shared" si="5"/>
        <v>6405</v>
      </c>
      <c r="F82" s="231">
        <f t="shared" si="9"/>
        <v>6405</v>
      </c>
      <c r="G82" s="85"/>
      <c r="H82" s="120">
        <v>25</v>
      </c>
      <c r="I82" s="627">
        <f t="shared" si="12"/>
        <v>189659</v>
      </c>
      <c r="J82" s="626">
        <f t="shared" si="6"/>
        <v>6768</v>
      </c>
      <c r="K82" s="626">
        <f t="shared" si="10"/>
        <v>6768</v>
      </c>
      <c r="L82" s="625"/>
    </row>
    <row r="83" spans="3:12" x14ac:dyDescent="0.2">
      <c r="C83" s="120">
        <v>26</v>
      </c>
      <c r="D83" s="232">
        <f t="shared" si="11"/>
        <v>185895</v>
      </c>
      <c r="E83" s="231">
        <f t="shared" si="5"/>
        <v>6405</v>
      </c>
      <c r="F83" s="231">
        <f t="shared" si="9"/>
        <v>6405</v>
      </c>
      <c r="G83" s="85"/>
      <c r="H83" s="120">
        <v>26</v>
      </c>
      <c r="I83" s="627">
        <f t="shared" si="12"/>
        <v>196427</v>
      </c>
      <c r="J83" s="626">
        <f t="shared" si="6"/>
        <v>6768</v>
      </c>
      <c r="K83" s="626">
        <f t="shared" si="10"/>
        <v>6768</v>
      </c>
      <c r="L83" s="625"/>
    </row>
    <row r="84" spans="3:12" x14ac:dyDescent="0.2">
      <c r="C84" s="120">
        <v>27</v>
      </c>
      <c r="D84" s="232">
        <f t="shared" si="11"/>
        <v>192300</v>
      </c>
      <c r="E84" s="231">
        <f t="shared" si="5"/>
        <v>6405</v>
      </c>
      <c r="F84" s="231">
        <f t="shared" si="9"/>
        <v>6405</v>
      </c>
      <c r="G84" s="85"/>
      <c r="H84" s="120">
        <v>27</v>
      </c>
      <c r="I84" s="627">
        <f t="shared" si="12"/>
        <v>203195</v>
      </c>
      <c r="J84" s="626">
        <f t="shared" si="6"/>
        <v>6768</v>
      </c>
      <c r="K84" s="626">
        <f t="shared" si="10"/>
        <v>6768</v>
      </c>
      <c r="L84" s="625"/>
    </row>
    <row r="85" spans="3:12" x14ac:dyDescent="0.2">
      <c r="C85" s="120">
        <v>28</v>
      </c>
      <c r="D85" s="232">
        <f t="shared" si="11"/>
        <v>198705</v>
      </c>
      <c r="E85" s="231">
        <f t="shared" si="5"/>
        <v>6405</v>
      </c>
      <c r="F85" s="231">
        <f t="shared" si="9"/>
        <v>6405</v>
      </c>
      <c r="G85" s="85"/>
      <c r="H85" s="120">
        <v>28</v>
      </c>
      <c r="I85" s="627">
        <f t="shared" si="12"/>
        <v>209963</v>
      </c>
      <c r="J85" s="626">
        <f t="shared" si="6"/>
        <v>6768</v>
      </c>
      <c r="K85" s="626">
        <f t="shared" si="10"/>
        <v>6768</v>
      </c>
      <c r="L85" s="625"/>
    </row>
    <row r="86" spans="3:12" x14ac:dyDescent="0.2">
      <c r="C86" s="120">
        <v>29</v>
      </c>
      <c r="D86" s="232">
        <f t="shared" si="11"/>
        <v>205110</v>
      </c>
      <c r="E86" s="231">
        <f t="shared" si="5"/>
        <v>6405</v>
      </c>
      <c r="F86" s="231">
        <f t="shared" si="9"/>
        <v>6405</v>
      </c>
      <c r="G86" s="85"/>
      <c r="H86" s="120">
        <v>29</v>
      </c>
      <c r="I86" s="627">
        <f t="shared" si="12"/>
        <v>216731</v>
      </c>
      <c r="J86" s="626">
        <f t="shared" si="6"/>
        <v>6768</v>
      </c>
      <c r="K86" s="626">
        <f t="shared" si="10"/>
        <v>6768</v>
      </c>
      <c r="L86" s="625"/>
    </row>
    <row r="87" spans="3:12" x14ac:dyDescent="0.2">
      <c r="C87" s="120">
        <v>30</v>
      </c>
      <c r="D87" s="232">
        <f t="shared" si="11"/>
        <v>211515</v>
      </c>
      <c r="E87" s="231">
        <f t="shared" si="5"/>
        <v>6405</v>
      </c>
      <c r="F87" s="231">
        <f t="shared" si="9"/>
        <v>6405</v>
      </c>
      <c r="G87" s="85"/>
      <c r="H87" s="120">
        <v>30</v>
      </c>
      <c r="I87" s="627">
        <f t="shared" si="12"/>
        <v>223499</v>
      </c>
      <c r="J87" s="626">
        <f t="shared" si="6"/>
        <v>6768</v>
      </c>
      <c r="K87" s="626">
        <f t="shared" si="10"/>
        <v>6768</v>
      </c>
      <c r="L87" s="625"/>
    </row>
  </sheetData>
  <sheetProtection algorithmName="SHA-512" hashValue="//7cS3FlkfniLDT0IMnakjBciz0vUanjjnE3O55ukrrRDsb8yslEl/XxZMqSo5rr9OLH674KTM0JKCufKxTgMw==" saltValue="P2qVYH8G+l1JwaWcou15gQ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1" orientation="portrait" r:id="rId1"/>
  <headerFooter alignWithMargins="0">
    <oddHeader>&amp;L&amp;"Arial,Vet"&amp;A&amp;C&amp;"Arial,Vet"&amp;F&amp;R&amp;"Arial,Vet"&amp;D</oddHeader>
    <oddFooter>&amp;L&amp;"Arial,Vet"PO-Raad&amp;R&amp;"Arial,Vet"&amp;P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2:J99"/>
  <sheetViews>
    <sheetView topLeftCell="A32" zoomScaleNormal="100" workbookViewId="0">
      <selection activeCell="E49" sqref="E49"/>
    </sheetView>
  </sheetViews>
  <sheetFormatPr defaultRowHeight="12.75" x14ac:dyDescent="0.2"/>
  <cols>
    <col min="1" max="1" width="3.42578125" style="515" customWidth="1"/>
    <col min="2" max="2" width="23.85546875" style="515" customWidth="1"/>
    <col min="3" max="3" width="10.28515625" style="515" customWidth="1"/>
    <col min="4" max="4" width="33" style="515" customWidth="1"/>
    <col min="5" max="5" width="35.85546875" style="515" customWidth="1"/>
    <col min="6" max="6" width="9.7109375" style="515" customWidth="1"/>
    <col min="7" max="7" width="19.140625" style="516" customWidth="1"/>
    <col min="8" max="8" width="3.85546875" style="515" customWidth="1"/>
    <col min="9" max="9" width="11.85546875" style="515" bestFit="1" customWidth="1"/>
    <col min="10" max="16384" width="9.140625" style="515"/>
  </cols>
  <sheetData>
    <row r="2" spans="2:10" ht="18.75" x14ac:dyDescent="0.3">
      <c r="B2" s="517" t="s">
        <v>6611</v>
      </c>
    </row>
    <row r="4" spans="2:10" ht="15.75" x14ac:dyDescent="0.25">
      <c r="B4" s="518" t="s">
        <v>6612</v>
      </c>
    </row>
    <row r="5" spans="2:10" ht="15.75" x14ac:dyDescent="0.25">
      <c r="B5" s="519" t="s">
        <v>6613</v>
      </c>
    </row>
    <row r="7" spans="2:10" ht="13.5" thickBot="1" x14ac:dyDescent="0.25">
      <c r="B7" s="515" t="s">
        <v>6614</v>
      </c>
    </row>
    <row r="8" spans="2:10" ht="15" thickTop="1" x14ac:dyDescent="0.2">
      <c r="B8" s="520" t="s">
        <v>6597</v>
      </c>
      <c r="C8" s="521"/>
      <c r="D8" s="521"/>
      <c r="E8" s="521"/>
      <c r="F8" s="521"/>
      <c r="G8" s="522"/>
    </row>
    <row r="9" spans="2:10" ht="15" x14ac:dyDescent="0.25">
      <c r="B9" s="523" t="s">
        <v>6598</v>
      </c>
      <c r="C9" s="524"/>
      <c r="D9" s="524"/>
      <c r="E9" s="525">
        <v>523.71</v>
      </c>
      <c r="F9" s="526">
        <v>5.7279999999999998</v>
      </c>
      <c r="G9" s="527"/>
      <c r="H9" s="516"/>
    </row>
    <row r="10" spans="2:10" ht="14.25" x14ac:dyDescent="0.2">
      <c r="B10" s="528" t="s">
        <v>6615</v>
      </c>
      <c r="C10" s="524"/>
      <c r="D10" s="529"/>
      <c r="E10" s="530"/>
      <c r="F10" s="530"/>
      <c r="G10" s="531"/>
    </row>
    <row r="11" spans="2:10" x14ac:dyDescent="0.2">
      <c r="B11" s="532" t="s">
        <v>258</v>
      </c>
      <c r="C11" s="530" t="s">
        <v>6599</v>
      </c>
      <c r="D11" s="530" t="s">
        <v>260</v>
      </c>
      <c r="E11" s="530" t="s">
        <v>261</v>
      </c>
      <c r="F11" s="530" t="s">
        <v>6600</v>
      </c>
      <c r="G11" s="533" t="s">
        <v>6601</v>
      </c>
      <c r="H11" s="534"/>
    </row>
    <row r="12" spans="2:10" ht="15" x14ac:dyDescent="0.25">
      <c r="B12" s="535" t="s">
        <v>1285</v>
      </c>
      <c r="C12" s="536">
        <f>IF(B12="","",VLOOKUP(B12,score2020,2,FALSE))</f>
        <v>89</v>
      </c>
      <c r="D12" s="537">
        <f>IF(B12="","",VLOOKUP(B12,score2020,3,FALSE))</f>
        <v>0</v>
      </c>
      <c r="E12" s="537"/>
      <c r="F12" s="530">
        <f t="shared" ref="F12:F13" si="0">IF(B12="","",ROUND(IF(D12&gt;0,(E12-D12)/(12%*C12),0),3))</f>
        <v>0</v>
      </c>
      <c r="G12" s="531">
        <f>IF(B12="","",D12*$E$9)</f>
        <v>0</v>
      </c>
    </row>
    <row r="13" spans="2:10" ht="15" x14ac:dyDescent="0.25">
      <c r="B13" s="535" t="s">
        <v>5550</v>
      </c>
      <c r="C13" s="536">
        <f>IF(B13="","",VLOOKUP(B13,Achterstandsscore,2,FALSE))</f>
        <v>72</v>
      </c>
      <c r="D13" s="537">
        <f>IF(B13="","",VLOOKUP(B13,Achterstandsscore,3,FALSE))</f>
        <v>0</v>
      </c>
      <c r="E13" s="537"/>
      <c r="F13" s="530">
        <f t="shared" si="0"/>
        <v>0</v>
      </c>
      <c r="G13" s="531">
        <f>IF(B13="","",D13*$E$9)</f>
        <v>0</v>
      </c>
      <c r="H13" s="538"/>
      <c r="J13" s="539"/>
    </row>
    <row r="14" spans="2:10" ht="15" x14ac:dyDescent="0.25">
      <c r="B14" s="540"/>
      <c r="C14" s="536"/>
      <c r="D14" s="537"/>
      <c r="E14" s="537"/>
      <c r="F14" s="530"/>
      <c r="G14" s="531"/>
      <c r="H14" s="538"/>
    </row>
    <row r="15" spans="2:10" ht="15.75" thickBot="1" x14ac:dyDescent="0.3">
      <c r="B15" s="541" t="s">
        <v>6728</v>
      </c>
      <c r="C15" s="542">
        <f>SUM(C12:C14)</f>
        <v>161</v>
      </c>
      <c r="D15" s="543">
        <f>SUM(D12:D14)</f>
        <v>0</v>
      </c>
      <c r="E15" s="543"/>
      <c r="F15" s="544">
        <f>IF(B15="","",ROUND(IF(D15&gt;0,(E15-D15)/(12%*C15),0),3))</f>
        <v>0</v>
      </c>
      <c r="G15" s="545">
        <f>D15*E9</f>
        <v>0</v>
      </c>
      <c r="H15" s="538"/>
    </row>
    <row r="16" spans="2:10" ht="13.5" thickTop="1" x14ac:dyDescent="0.2"/>
    <row r="17" spans="2:9" ht="15.75" x14ac:dyDescent="0.25">
      <c r="B17" s="519" t="s">
        <v>6616</v>
      </c>
    </row>
    <row r="18" spans="2:9" ht="15.75" x14ac:dyDescent="0.25">
      <c r="B18" s="519" t="s">
        <v>6617</v>
      </c>
    </row>
    <row r="20" spans="2:9" ht="13.5" thickBot="1" x14ac:dyDescent="0.25">
      <c r="B20" s="515" t="s">
        <v>6618</v>
      </c>
    </row>
    <row r="21" spans="2:9" ht="15" thickTop="1" x14ac:dyDescent="0.2">
      <c r="B21" s="520" t="s">
        <v>6597</v>
      </c>
      <c r="C21" s="521"/>
      <c r="D21" s="521"/>
      <c r="E21" s="521"/>
      <c r="F21" s="521"/>
      <c r="G21" s="522"/>
    </row>
    <row r="22" spans="2:9" ht="15" x14ac:dyDescent="0.25">
      <c r="B22" s="523" t="s">
        <v>6598</v>
      </c>
      <c r="C22" s="524"/>
      <c r="D22" s="524"/>
      <c r="E22" s="525">
        <v>523.71</v>
      </c>
      <c r="F22" s="526">
        <v>5.7279999999999998</v>
      </c>
      <c r="G22" s="527"/>
    </row>
    <row r="23" spans="2:9" ht="14.25" x14ac:dyDescent="0.2">
      <c r="B23" s="528" t="s">
        <v>6619</v>
      </c>
      <c r="C23" s="524"/>
      <c r="D23" s="529"/>
      <c r="E23" s="530"/>
      <c r="F23" s="530"/>
      <c r="G23" s="531"/>
    </row>
    <row r="24" spans="2:9" x14ac:dyDescent="0.2">
      <c r="B24" s="532" t="s">
        <v>258</v>
      </c>
      <c r="C24" s="530" t="s">
        <v>6599</v>
      </c>
      <c r="D24" s="530" t="s">
        <v>260</v>
      </c>
      <c r="E24" s="530" t="s">
        <v>261</v>
      </c>
      <c r="F24" s="530" t="s">
        <v>6600</v>
      </c>
      <c r="G24" s="533" t="s">
        <v>6601</v>
      </c>
    </row>
    <row r="25" spans="2:9" ht="15" x14ac:dyDescent="0.25">
      <c r="B25" s="535" t="s">
        <v>5305</v>
      </c>
      <c r="C25" s="536">
        <f>IF(B25="","",VLOOKUP(B25,score2020,2,FALSE))</f>
        <v>65</v>
      </c>
      <c r="D25" s="537">
        <f>IF(B25="","",VLOOKUP(B25,score2020,3,FALSE))</f>
        <v>56.45</v>
      </c>
      <c r="E25" s="537">
        <f>IF(B25="","",VLOOKUP(B25,Achterstandsscore,4,FALSE))</f>
        <v>113.54</v>
      </c>
      <c r="F25" s="530">
        <f>IF(B25="","",ROUND(IF(D25&gt;0,(E25-D25)/(12%*C25),0),3))-0.029</f>
        <v>7.29</v>
      </c>
      <c r="G25" s="531">
        <f>IF(B25="","",D25*$E$9)</f>
        <v>29563.429500000002</v>
      </c>
    </row>
    <row r="26" spans="2:9" ht="15" x14ac:dyDescent="0.25">
      <c r="B26" s="535" t="s">
        <v>5306</v>
      </c>
      <c r="C26" s="536">
        <f>IF(B26="","",VLOOKUP(B26,Achterstandsscore,2,FALSE))</f>
        <v>63</v>
      </c>
      <c r="D26" s="537">
        <f>IF(B26="","",VLOOKUP(B26,Achterstandsscore,3,FALSE))</f>
        <v>0</v>
      </c>
      <c r="E26" s="537">
        <f>IF(B26="","",VLOOKUP(B26,Achterstandsscore,4,FALSE))</f>
        <v>30.49</v>
      </c>
      <c r="F26" s="530">
        <v>0</v>
      </c>
      <c r="G26" s="531">
        <f>IF(B26="","",D26*$E$9)</f>
        <v>0</v>
      </c>
    </row>
    <row r="27" spans="2:9" ht="15" x14ac:dyDescent="0.25">
      <c r="B27" s="535" t="s">
        <v>5307</v>
      </c>
      <c r="C27" s="536">
        <f>IF(B27="","",VLOOKUP(B27,Achterstandsscore,2,FALSE))</f>
        <v>105</v>
      </c>
      <c r="D27" s="537">
        <f>IF(B27="","",VLOOKUP(B27,Achterstandsscore,3,FALSE))</f>
        <v>38.880000000000003</v>
      </c>
      <c r="E27" s="537">
        <f>IF(B27="","",VLOOKUP(B27,Achterstandsscore,4,FALSE))</f>
        <v>111.42</v>
      </c>
      <c r="F27" s="530">
        <f t="shared" ref="F27:F28" si="1">IF(B27="","",ROUND(IF(D27&gt;0,(E27-D27)/(12%*C27),0),3))-0.029</f>
        <v>5.7279999999999998</v>
      </c>
      <c r="G27" s="531">
        <f t="shared" ref="G27:G28" si="2">IF(B27="","",D27*$E$9)</f>
        <v>20361.844800000003</v>
      </c>
    </row>
    <row r="28" spans="2:9" ht="15" x14ac:dyDescent="0.25">
      <c r="B28" s="535" t="s">
        <v>5308</v>
      </c>
      <c r="C28" s="536">
        <f>IF(B28="","",VLOOKUP(B28,Achterstandsscore,2,FALSE))</f>
        <v>38</v>
      </c>
      <c r="D28" s="537">
        <f>IF(B28="","",VLOOKUP(B28,Achterstandsscore,3,FALSE))</f>
        <v>65.94</v>
      </c>
      <c r="E28" s="537">
        <f>IF(B28="","",VLOOKUP(B28,Achterstandsscore,4,FALSE))</f>
        <v>92.19</v>
      </c>
      <c r="F28" s="530">
        <f t="shared" si="1"/>
        <v>5.7279999999999998</v>
      </c>
      <c r="G28" s="531">
        <f t="shared" si="2"/>
        <v>34533.437400000003</v>
      </c>
    </row>
    <row r="29" spans="2:9" ht="15" x14ac:dyDescent="0.25">
      <c r="B29" s="540"/>
      <c r="C29" s="632"/>
      <c r="D29" s="633"/>
      <c r="E29" s="633"/>
      <c r="F29" s="563"/>
      <c r="G29" s="564"/>
    </row>
    <row r="30" spans="2:9" ht="15.75" thickBot="1" x14ac:dyDescent="0.3">
      <c r="B30" s="541" t="s">
        <v>6725</v>
      </c>
      <c r="C30" s="542">
        <f>SUM(C25:C28)</f>
        <v>271</v>
      </c>
      <c r="D30" s="543">
        <f>IF(ROUND(E30-12%*C30*F22,2)&lt;0,0,ROUND(E30-12%*C30*F22,2))</f>
        <v>161.37</v>
      </c>
      <c r="E30" s="543">
        <f>SUM(E25:E28)</f>
        <v>347.64</v>
      </c>
      <c r="F30" s="544">
        <f>IF(B30="","",ROUND(IF(D30&gt;0,(E30-D30)/(12%*C30),0),3))</f>
        <v>5.7279999999999998</v>
      </c>
      <c r="G30" s="545">
        <f>D30*E22</f>
        <v>84511.082700000014</v>
      </c>
      <c r="I30" s="516">
        <f>SUM(G25:G28)</f>
        <v>84458.711700000014</v>
      </c>
    </row>
    <row r="31" spans="2:9" ht="14.25" thickTop="1" thickBot="1" x14ac:dyDescent="0.25">
      <c r="D31" s="515">
        <v>169.31</v>
      </c>
      <c r="G31" s="545">
        <f>D31*E22</f>
        <v>88669.340100000001</v>
      </c>
    </row>
    <row r="32" spans="2:9" ht="16.5" thickTop="1" x14ac:dyDescent="0.25">
      <c r="B32" s="519" t="s">
        <v>6620</v>
      </c>
    </row>
    <row r="33" spans="2:7" ht="15.75" x14ac:dyDescent="0.25">
      <c r="B33" s="519" t="s">
        <v>6621</v>
      </c>
    </row>
    <row r="34" spans="2:7" ht="15.75" x14ac:dyDescent="0.25">
      <c r="B34" s="519" t="s">
        <v>6622</v>
      </c>
    </row>
    <row r="35" spans="2:7" ht="15.75" x14ac:dyDescent="0.25">
      <c r="B35" s="519" t="s">
        <v>6623</v>
      </c>
    </row>
    <row r="36" spans="2:7" ht="15.75" x14ac:dyDescent="0.25">
      <c r="B36" s="519" t="s">
        <v>6624</v>
      </c>
    </row>
    <row r="37" spans="2:7" ht="15.75" x14ac:dyDescent="0.25">
      <c r="B37" s="519" t="s">
        <v>6625</v>
      </c>
    </row>
    <row r="38" spans="2:7" ht="15.75" x14ac:dyDescent="0.25">
      <c r="B38" s="519" t="s">
        <v>6626</v>
      </c>
    </row>
    <row r="39" spans="2:7" ht="15.75" x14ac:dyDescent="0.25">
      <c r="B39" s="519" t="s">
        <v>6627</v>
      </c>
    </row>
    <row r="40" spans="2:7" ht="15.75" x14ac:dyDescent="0.25">
      <c r="B40" s="546" t="s">
        <v>6628</v>
      </c>
    </row>
    <row r="42" spans="2:7" ht="16.5" thickBot="1" x14ac:dyDescent="0.3">
      <c r="B42" s="547" t="s">
        <v>6629</v>
      </c>
    </row>
    <row r="43" spans="2:7" ht="15" thickTop="1" x14ac:dyDescent="0.2">
      <c r="B43" s="520" t="s">
        <v>6597</v>
      </c>
      <c r="C43" s="521"/>
      <c r="D43" s="521"/>
      <c r="E43" s="521"/>
      <c r="F43" s="521"/>
      <c r="G43" s="522"/>
    </row>
    <row r="44" spans="2:7" ht="15" x14ac:dyDescent="0.25">
      <c r="B44" s="523" t="s">
        <v>6598</v>
      </c>
      <c r="C44" s="524"/>
      <c r="D44" s="524"/>
      <c r="E44" s="525">
        <v>523.71</v>
      </c>
      <c r="F44" s="526">
        <v>5.7279999999999998</v>
      </c>
      <c r="G44" s="527"/>
    </row>
    <row r="45" spans="2:7" ht="14.25" x14ac:dyDescent="0.2">
      <c r="B45" s="528" t="s">
        <v>6630</v>
      </c>
      <c r="C45" s="524"/>
      <c r="D45" s="529"/>
      <c r="E45" s="530"/>
      <c r="F45" s="530"/>
      <c r="G45" s="531"/>
    </row>
    <row r="46" spans="2:7" x14ac:dyDescent="0.2">
      <c r="B46" s="532" t="s">
        <v>258</v>
      </c>
      <c r="C46" s="530" t="s">
        <v>6599</v>
      </c>
      <c r="D46" s="530" t="s">
        <v>260</v>
      </c>
      <c r="E46" s="530" t="s">
        <v>261</v>
      </c>
      <c r="F46" s="530" t="s">
        <v>6600</v>
      </c>
      <c r="G46" s="533" t="s">
        <v>6601</v>
      </c>
    </row>
    <row r="47" spans="2:7" ht="15" x14ac:dyDescent="0.25">
      <c r="B47" s="535" t="s">
        <v>4766</v>
      </c>
      <c r="C47" s="536">
        <f>IF(B47="","",VLOOKUP(B47,Achterstandsscore,2,FALSE))</f>
        <v>332</v>
      </c>
      <c r="D47" s="537">
        <f>IF(B47="","",VLOOKUP(B47,Achterstandsscore,3,FALSE))</f>
        <v>311.81</v>
      </c>
      <c r="E47" s="537">
        <f>IF(B47="","",VLOOKUP(B47,Achterstandsscore,4,FALSE))</f>
        <v>541.16999999999996</v>
      </c>
      <c r="F47" s="530">
        <f t="shared" ref="F47:F49" si="3">IF(B47="","",ROUND(IF(D47&gt;0,(E47-D47)/(12%*C47),0),3))</f>
        <v>5.7569999999999997</v>
      </c>
      <c r="G47" s="531">
        <f>IF(B47="","",D47*$E$9)</f>
        <v>163298.01510000002</v>
      </c>
    </row>
    <row r="48" spans="2:7" ht="15" x14ac:dyDescent="0.25">
      <c r="B48" s="535" t="s">
        <v>4767</v>
      </c>
      <c r="C48" s="536">
        <f>IF(B48="","",VLOOKUP(B48,Achterstandsscore,2,FALSE))</f>
        <v>80</v>
      </c>
      <c r="D48" s="537">
        <f>IF(B48="","",VLOOKUP(B48,Achterstandsscore,3,FALSE))</f>
        <v>0</v>
      </c>
      <c r="E48" s="537">
        <f>IF(B48="","",VLOOKUP(B48,Achterstandsscore,4,FALSE))</f>
        <v>46.04</v>
      </c>
      <c r="F48" s="530">
        <f t="shared" si="3"/>
        <v>0</v>
      </c>
      <c r="G48" s="531">
        <f>IF(B48="","",D48*$E$9)</f>
        <v>0</v>
      </c>
    </row>
    <row r="49" spans="2:8" ht="15" x14ac:dyDescent="0.25">
      <c r="B49" s="535" t="s">
        <v>6607</v>
      </c>
      <c r="C49" s="536">
        <f>SUM(C47:C48)</f>
        <v>412</v>
      </c>
      <c r="D49" s="548">
        <f>IF(ROUND(E74-12%*C74*F9,2)&lt;0,0,ROUND(E74-12%*C74*F9,2))</f>
        <v>304.02</v>
      </c>
      <c r="E49" s="537">
        <f>SUM(E47:E48)</f>
        <v>587.20999999999992</v>
      </c>
      <c r="F49" s="530">
        <f t="shared" si="3"/>
        <v>5.7279999999999998</v>
      </c>
      <c r="G49" s="531">
        <f>IF(B49="","",D49*$E$9)</f>
        <v>159218.31419999999</v>
      </c>
    </row>
    <row r="50" spans="2:8" ht="15" x14ac:dyDescent="0.25">
      <c r="B50" s="535"/>
      <c r="C50" s="536"/>
      <c r="D50" s="537"/>
      <c r="E50" s="537"/>
      <c r="F50" s="530"/>
      <c r="G50" s="531"/>
    </row>
    <row r="51" spans="2:8" ht="15" x14ac:dyDescent="0.25">
      <c r="B51" s="535" t="s">
        <v>4544</v>
      </c>
      <c r="C51" s="536">
        <f>IF(B51="","",VLOOKUP(B51,Achterstandsscore,2,FALSE))</f>
        <v>200</v>
      </c>
      <c r="D51" s="537">
        <f>IF(B51="","",VLOOKUP(B51,Achterstandsscore,3,FALSE))</f>
        <v>82.88</v>
      </c>
      <c r="E51" s="537">
        <f>IF(B51="","",VLOOKUP(B51,Achterstandsscore,4,FALSE))</f>
        <v>221.05</v>
      </c>
      <c r="F51" s="530">
        <f>IF(B51="","",ROUND(IF(D51&gt;0,(E51-D51)/(12%*C51),0),3))</f>
        <v>5.7569999999999997</v>
      </c>
      <c r="G51" s="531">
        <f>IF(B51="","",D51*$E$9)</f>
        <v>43405.084800000004</v>
      </c>
    </row>
    <row r="52" spans="2:8" ht="15.75" thickBot="1" x14ac:dyDescent="0.3">
      <c r="B52" s="541" t="s">
        <v>6608</v>
      </c>
      <c r="C52" s="549">
        <f>SUM(C49:C51)</f>
        <v>612</v>
      </c>
      <c r="D52" s="550">
        <f>IF(ROUND(E52-12%*C52*F44,2)&lt;0,0,ROUND(E52-12%*C52*F44,2))</f>
        <v>387.6</v>
      </c>
      <c r="E52" s="551">
        <f>SUM(E49:E51)</f>
        <v>808.26</v>
      </c>
      <c r="F52" s="552">
        <f t="shared" ref="F52" si="4">ROUND(IF(D52&gt;0,(E52-D52)/(12%*C52),0),3)</f>
        <v>5.7279999999999998</v>
      </c>
      <c r="G52" s="553">
        <f>D52*$E$9</f>
        <v>202989.99600000001</v>
      </c>
    </row>
    <row r="53" spans="2:8" ht="13.5" thickTop="1" x14ac:dyDescent="0.2"/>
    <row r="54" spans="2:8" ht="16.5" thickBot="1" x14ac:dyDescent="0.3">
      <c r="B54" s="554" t="s">
        <v>6631</v>
      </c>
      <c r="C54" s="555"/>
      <c r="D54" s="556"/>
      <c r="E54" s="556"/>
      <c r="F54" s="557"/>
      <c r="G54" s="558"/>
      <c r="H54" s="538"/>
    </row>
    <row r="55" spans="2:8" ht="15" thickTop="1" x14ac:dyDescent="0.2">
      <c r="B55" s="520" t="s">
        <v>6597</v>
      </c>
      <c r="C55" s="521"/>
      <c r="D55" s="521"/>
      <c r="E55" s="521"/>
      <c r="F55" s="521"/>
      <c r="G55" s="522"/>
      <c r="H55" s="538"/>
    </row>
    <row r="56" spans="2:8" ht="15" x14ac:dyDescent="0.25">
      <c r="B56" s="523" t="s">
        <v>6598</v>
      </c>
      <c r="C56" s="524"/>
      <c r="D56" s="524"/>
      <c r="E56" s="525">
        <v>523.71</v>
      </c>
      <c r="F56" s="559">
        <v>5.7279999999999998</v>
      </c>
      <c r="G56" s="527"/>
      <c r="H56" s="538"/>
    </row>
    <row r="57" spans="2:8" ht="14.25" x14ac:dyDescent="0.2">
      <c r="B57" s="560" t="s">
        <v>6632</v>
      </c>
      <c r="C57" s="561"/>
      <c r="D57" s="562"/>
      <c r="E57" s="563"/>
      <c r="F57" s="563"/>
      <c r="G57" s="564"/>
      <c r="H57" s="538"/>
    </row>
    <row r="58" spans="2:8" x14ac:dyDescent="0.2">
      <c r="B58" s="532" t="s">
        <v>258</v>
      </c>
      <c r="C58" s="530" t="s">
        <v>6599</v>
      </c>
      <c r="D58" s="530" t="s">
        <v>260</v>
      </c>
      <c r="E58" s="530" t="s">
        <v>261</v>
      </c>
      <c r="F58" s="530" t="s">
        <v>6600</v>
      </c>
      <c r="G58" s="533" t="s">
        <v>6601</v>
      </c>
      <c r="H58" s="538"/>
    </row>
    <row r="59" spans="2:8" ht="15.75" x14ac:dyDescent="0.3">
      <c r="B59" s="565" t="s">
        <v>364</v>
      </c>
      <c r="C59" s="536">
        <f>IF(B59="","",VLOOKUP(B59,Achterstandsscore,2,FALSE))</f>
        <v>111</v>
      </c>
      <c r="D59" s="566">
        <f>VLOOKUP(B59,Achterstandsscore,3,FALSE)</f>
        <v>36.03</v>
      </c>
      <c r="E59" s="566">
        <f>VLOOKUP(B59,Achterstandsscore,4,FALSE)</f>
        <v>112.71</v>
      </c>
      <c r="F59" s="530">
        <f t="shared" ref="F59:F61" si="5">ROUND(IF(D59&gt;0,(E59-D59)/(12%*C59),0),3)</f>
        <v>5.7569999999999997</v>
      </c>
      <c r="G59" s="531">
        <f>D59*$E$9</f>
        <v>18869.2713</v>
      </c>
      <c r="H59" s="538"/>
    </row>
    <row r="60" spans="2:8" ht="15.75" x14ac:dyDescent="0.3">
      <c r="B60" s="565" t="s">
        <v>365</v>
      </c>
      <c r="C60" s="536">
        <f>IF(B60="","",VLOOKUP(B60,Achterstandsscore,2,FALSE))</f>
        <v>40</v>
      </c>
      <c r="D60" s="566">
        <f>VLOOKUP(B60,Achterstandsscore,3,FALSE)</f>
        <v>78.27</v>
      </c>
      <c r="E60" s="566">
        <f>VLOOKUP(B60,Achterstandsscore,4,FALSE)</f>
        <v>105.9</v>
      </c>
      <c r="F60" s="530">
        <f t="shared" si="5"/>
        <v>5.7560000000000002</v>
      </c>
      <c r="G60" s="531">
        <f>D60*$E$9</f>
        <v>40990.7817</v>
      </c>
      <c r="H60" s="538"/>
    </row>
    <row r="61" spans="2:8" ht="15.75" x14ac:dyDescent="0.3">
      <c r="B61" s="565" t="s">
        <v>6606</v>
      </c>
      <c r="C61" s="567">
        <f>SUM(C59:C60)</f>
        <v>151</v>
      </c>
      <c r="D61" s="566">
        <f>SUM(D59:D60)</f>
        <v>114.3</v>
      </c>
      <c r="E61" s="566">
        <f>SUM(E59:E60)</f>
        <v>218.61</v>
      </c>
      <c r="F61" s="530">
        <f t="shared" si="5"/>
        <v>5.7569999999999997</v>
      </c>
      <c r="G61" s="531">
        <f>D61*$E$9</f>
        <v>59860.053</v>
      </c>
      <c r="H61" s="538"/>
    </row>
    <row r="62" spans="2:8" ht="15" x14ac:dyDescent="0.25">
      <c r="B62" s="568"/>
      <c r="C62" s="530"/>
      <c r="D62" s="530"/>
      <c r="E62" s="530"/>
      <c r="F62" s="530"/>
      <c r="G62" s="531"/>
      <c r="H62" s="538"/>
    </row>
    <row r="63" spans="2:8" ht="15.75" x14ac:dyDescent="0.3">
      <c r="B63" s="565" t="s">
        <v>2555</v>
      </c>
      <c r="C63" s="567">
        <f>IF(B63="","",VLOOKUP(B63,Achterstandsscore,2,FALSE))</f>
        <v>80</v>
      </c>
      <c r="D63" s="566">
        <f>VLOOKUP(B63,Achterstandsscore,3,FALSE)</f>
        <v>248.62</v>
      </c>
      <c r="E63" s="566">
        <f>VLOOKUP(B63,Achterstandsscore,4,FALSE)</f>
        <v>303.88</v>
      </c>
      <c r="F63" s="530">
        <f t="shared" ref="F63" si="6">ROUND(IF(D63&gt;0,(E63-D63)/(12%*C63),0),3)</f>
        <v>5.7560000000000002</v>
      </c>
      <c r="G63" s="531">
        <f>D63*$E$9</f>
        <v>130204.78020000001</v>
      </c>
      <c r="H63" s="538"/>
    </row>
    <row r="64" spans="2:8" s="599" customFormat="1" ht="13.5" thickBot="1" x14ac:dyDescent="0.25">
      <c r="B64" s="592" t="s">
        <v>6605</v>
      </c>
      <c r="C64" s="593">
        <f>SUM(C61:C63)</f>
        <v>231</v>
      </c>
      <c r="D64" s="594">
        <f>IF(ROUND(E64-12%*C64*F56,2)&lt;0,0,ROUND(E64-12%*C64*F56,2))</f>
        <v>363.71</v>
      </c>
      <c r="E64" s="595">
        <f>SUM(E61:E63)</f>
        <v>522.49</v>
      </c>
      <c r="F64" s="596">
        <f>ROUND(IF(D64&gt;0,(E64-D64)/(12%*C64),F59),3)</f>
        <v>5.7279999999999998</v>
      </c>
      <c r="G64" s="597">
        <f>D64*$E$9</f>
        <v>190478.56409999999</v>
      </c>
      <c r="H64" s="598"/>
    </row>
    <row r="65" spans="2:8" ht="16.5" thickTop="1" x14ac:dyDescent="0.25">
      <c r="B65" s="554"/>
      <c r="C65" s="555"/>
      <c r="D65" s="556"/>
      <c r="E65" s="556"/>
      <c r="F65" s="557"/>
      <c r="G65" s="558"/>
      <c r="H65" s="538"/>
    </row>
    <row r="66" spans="2:8" ht="16.5" thickBot="1" x14ac:dyDescent="0.3">
      <c r="B66" s="547" t="s">
        <v>6633</v>
      </c>
      <c r="C66" s="555"/>
      <c r="D66" s="556"/>
      <c r="E66" s="556"/>
      <c r="F66" s="557"/>
      <c r="G66" s="558"/>
      <c r="H66" s="538"/>
    </row>
    <row r="67" spans="2:8" ht="15" thickTop="1" x14ac:dyDescent="0.2">
      <c r="B67" s="520" t="s">
        <v>6597</v>
      </c>
      <c r="C67" s="521"/>
      <c r="D67" s="521"/>
      <c r="E67" s="521"/>
      <c r="F67" s="521"/>
      <c r="G67" s="522"/>
      <c r="H67" s="538"/>
    </row>
    <row r="68" spans="2:8" ht="15" x14ac:dyDescent="0.25">
      <c r="B68" s="523" t="s">
        <v>6598</v>
      </c>
      <c r="C68" s="524"/>
      <c r="D68" s="524"/>
      <c r="E68" s="525">
        <v>523.71</v>
      </c>
      <c r="F68" s="526">
        <v>5.7279999999999998</v>
      </c>
      <c r="G68" s="527"/>
      <c r="H68" s="538"/>
    </row>
    <row r="69" spans="2:8" ht="14.25" x14ac:dyDescent="0.2">
      <c r="B69" s="560" t="s">
        <v>6634</v>
      </c>
      <c r="C69" s="575"/>
      <c r="D69" s="576"/>
      <c r="E69" s="577"/>
      <c r="F69" s="577"/>
      <c r="G69" s="578"/>
      <c r="H69" s="538"/>
    </row>
    <row r="70" spans="2:8" ht="14.25" x14ac:dyDescent="0.2">
      <c r="B70" s="579" t="s">
        <v>6635</v>
      </c>
      <c r="C70" s="580"/>
      <c r="D70" s="581"/>
      <c r="E70" s="582"/>
      <c r="F70" s="582"/>
      <c r="G70" s="583"/>
      <c r="H70" s="538"/>
    </row>
    <row r="71" spans="2:8" x14ac:dyDescent="0.2">
      <c r="B71" s="532" t="s">
        <v>258</v>
      </c>
      <c r="C71" s="530" t="s">
        <v>6599</v>
      </c>
      <c r="D71" s="530" t="s">
        <v>260</v>
      </c>
      <c r="E71" s="530" t="s">
        <v>261</v>
      </c>
      <c r="F71" s="530" t="s">
        <v>6600</v>
      </c>
      <c r="G71" s="533" t="s">
        <v>6601</v>
      </c>
      <c r="H71" s="538"/>
    </row>
    <row r="72" spans="2:8" ht="15" x14ac:dyDescent="0.25">
      <c r="B72" s="535" t="s">
        <v>4766</v>
      </c>
      <c r="C72" s="536">
        <f>IF(B72="","",VLOOKUP(B72,Achterstandsscore,2,FALSE))</f>
        <v>332</v>
      </c>
      <c r="D72" s="537">
        <f>IF(B72="","",VLOOKUP(B72,Achterstandsscore,3,FALSE))</f>
        <v>311.81</v>
      </c>
      <c r="E72" s="537">
        <f>IF(B72="","",VLOOKUP(B72,Achterstandsscore,4,FALSE))</f>
        <v>541.16999999999996</v>
      </c>
      <c r="F72" s="584">
        <f t="shared" ref="F72:F74" si="7">IF(B72="","",ROUND(IF(D72&gt;0,(E72-D72)/(12%*C72),0),3))</f>
        <v>5.7569999999999997</v>
      </c>
      <c r="G72" s="585">
        <f>IF(B72="","",D72*$E$9)</f>
        <v>163298.01510000002</v>
      </c>
      <c r="H72" s="538"/>
    </row>
    <row r="73" spans="2:8" ht="15" x14ac:dyDescent="0.25">
      <c r="B73" s="586" t="s">
        <v>4767</v>
      </c>
      <c r="C73" s="536">
        <f>IF(B73="","",VLOOKUP(B73,Achterstandsscore,2,FALSE))</f>
        <v>80</v>
      </c>
      <c r="D73" s="537">
        <f>IF(B73="","",VLOOKUP(B73,Achterstandsscore,3,FALSE))</f>
        <v>0</v>
      </c>
      <c r="E73" s="537">
        <f>IF(B73="","",VLOOKUP(B73,Achterstandsscore,4,FALSE))</f>
        <v>46.04</v>
      </c>
      <c r="F73" s="584">
        <f t="shared" si="7"/>
        <v>0</v>
      </c>
      <c r="G73" s="585">
        <f>IF(B73="","",D73*$E$9)</f>
        <v>0</v>
      </c>
      <c r="H73" s="538"/>
    </row>
    <row r="74" spans="2:8" ht="15" x14ac:dyDescent="0.25">
      <c r="B74" s="535" t="s">
        <v>6607</v>
      </c>
      <c r="C74" s="536">
        <f>SUM(C72:C73)</f>
        <v>412</v>
      </c>
      <c r="D74" s="587">
        <f>IF(ROUND(E74-12%*C74*F9,2)&lt;0,0,ROUND(E74-12%*C74*F9,2))</f>
        <v>304.02</v>
      </c>
      <c r="E74" s="537">
        <f>SUM(E72:E73)</f>
        <v>587.20999999999992</v>
      </c>
      <c r="F74" s="584">
        <f t="shared" si="7"/>
        <v>5.7279999999999998</v>
      </c>
      <c r="G74" s="585">
        <f>IF(B74="","",D74*$E$9)</f>
        <v>159218.31419999999</v>
      </c>
      <c r="H74" s="538"/>
    </row>
    <row r="75" spans="2:8" ht="15" x14ac:dyDescent="0.25">
      <c r="B75" s="535"/>
      <c r="C75" s="536"/>
      <c r="D75" s="537"/>
      <c r="E75" s="537"/>
      <c r="F75" s="584"/>
      <c r="G75" s="585"/>
      <c r="H75" s="538"/>
    </row>
    <row r="76" spans="2:8" ht="15" x14ac:dyDescent="0.25">
      <c r="B76" s="535" t="s">
        <v>296</v>
      </c>
      <c r="C76" s="536">
        <f>IF(B76="","",VLOOKUP(B76,Achterstandsscore,2,FALSE))</f>
        <v>77</v>
      </c>
      <c r="D76" s="537">
        <f>IF(B76="","",VLOOKUP(B76,Achterstandsscore,3,FALSE))</f>
        <v>0</v>
      </c>
      <c r="E76" s="537">
        <f>IF(B76="","",VLOOKUP(B76,Achterstandsscore,4,FALSE))</f>
        <v>28.3</v>
      </c>
      <c r="F76" s="584">
        <f>IF(B76="","",ROUND(IF(D76&gt;0,(E76-D76)/(12%*C76),0),3))</f>
        <v>0</v>
      </c>
      <c r="G76" s="585">
        <f>IF(B76="","",D76*$E$9)</f>
        <v>0</v>
      </c>
      <c r="H76" s="538"/>
    </row>
    <row r="77" spans="2:8" s="589" customFormat="1" ht="15.75" thickBot="1" x14ac:dyDescent="0.3">
      <c r="B77" s="569" t="s">
        <v>6608</v>
      </c>
      <c r="C77" s="549">
        <f>SUM(C74:C76)</f>
        <v>489</v>
      </c>
      <c r="D77" s="550">
        <f>IF(ROUND(E77-12%*C77*F72,2)&lt;0,0,ROUND(E77-12%*C77*F72,2))</f>
        <v>277.69</v>
      </c>
      <c r="E77" s="551">
        <f>SUM(E74:E76)</f>
        <v>615.50999999999988</v>
      </c>
      <c r="F77" s="552">
        <f t="shared" ref="F77" si="8">ROUND(IF(D77&gt;0,(E77-D77)/(12%*C77),0),3)</f>
        <v>5.7569999999999997</v>
      </c>
      <c r="G77" s="553">
        <f>D77*$E$9</f>
        <v>145429.02990000002</v>
      </c>
      <c r="H77" s="588"/>
    </row>
    <row r="78" spans="2:8" ht="13.5" thickTop="1" x14ac:dyDescent="0.2"/>
    <row r="79" spans="2:8" ht="15.75" x14ac:dyDescent="0.25">
      <c r="B79" s="590" t="s">
        <v>6636</v>
      </c>
    </row>
    <row r="80" spans="2:8" x14ac:dyDescent="0.2">
      <c r="B80" s="515" t="s">
        <v>6637</v>
      </c>
    </row>
    <row r="81" spans="2:7" x14ac:dyDescent="0.2">
      <c r="B81" s="515" t="s">
        <v>6638</v>
      </c>
    </row>
    <row r="83" spans="2:7" x14ac:dyDescent="0.2">
      <c r="B83" s="515" t="s">
        <v>6639</v>
      </c>
    </row>
    <row r="85" spans="2:7" ht="16.5" thickBot="1" x14ac:dyDescent="0.3">
      <c r="B85" s="554" t="s">
        <v>6640</v>
      </c>
      <c r="C85" s="555"/>
      <c r="D85" s="556"/>
      <c r="E85" s="556"/>
      <c r="F85" s="557"/>
      <c r="G85" s="558"/>
    </row>
    <row r="86" spans="2:7" ht="15" thickTop="1" x14ac:dyDescent="0.2">
      <c r="B86" s="520" t="s">
        <v>6597</v>
      </c>
      <c r="C86" s="521"/>
      <c r="D86" s="521"/>
      <c r="E86" s="521"/>
      <c r="F86" s="521"/>
      <c r="G86" s="522"/>
    </row>
    <row r="87" spans="2:7" ht="15" x14ac:dyDescent="0.25">
      <c r="B87" s="523" t="s">
        <v>6598</v>
      </c>
      <c r="C87" s="524"/>
      <c r="D87" s="524"/>
      <c r="E87" s="525">
        <v>523.71</v>
      </c>
      <c r="F87" s="559">
        <v>5.7279999999999998</v>
      </c>
      <c r="G87" s="527"/>
    </row>
    <row r="88" spans="2:7" ht="14.25" x14ac:dyDescent="0.2">
      <c r="B88" s="560" t="s">
        <v>6632</v>
      </c>
      <c r="C88" s="561"/>
      <c r="D88" s="562"/>
      <c r="E88" s="563"/>
      <c r="F88" s="563"/>
      <c r="G88" s="564"/>
    </row>
    <row r="89" spans="2:7" x14ac:dyDescent="0.2">
      <c r="B89" s="532" t="s">
        <v>258</v>
      </c>
      <c r="C89" s="530" t="s">
        <v>6599</v>
      </c>
      <c r="D89" s="530" t="s">
        <v>260</v>
      </c>
      <c r="E89" s="530" t="s">
        <v>261</v>
      </c>
      <c r="F89" s="530" t="s">
        <v>6600</v>
      </c>
      <c r="G89" s="533" t="s">
        <v>6601</v>
      </c>
    </row>
    <row r="90" spans="2:7" ht="15.75" x14ac:dyDescent="0.3">
      <c r="B90" s="565" t="s">
        <v>5305</v>
      </c>
      <c r="C90" s="536">
        <f>IF(B90="","",VLOOKUP(B90,Achterstandsscore,2,FALSE))</f>
        <v>71</v>
      </c>
      <c r="D90" s="566">
        <f>VLOOKUP(B90,Achterstandsscore,3,FALSE)</f>
        <v>64.489999999999995</v>
      </c>
      <c r="E90" s="566">
        <f>VLOOKUP(B90,Achterstandsscore,4,FALSE)</f>
        <v>113.54</v>
      </c>
      <c r="F90" s="530">
        <f t="shared" ref="F90:F94" si="9">ROUND(IF(D90&gt;0,(E90-D90)/(12%*C90),0),3)</f>
        <v>5.7569999999999997</v>
      </c>
      <c r="G90" s="531">
        <f>D90*$E$9</f>
        <v>33774.0579</v>
      </c>
    </row>
    <row r="91" spans="2:7" ht="15.75" x14ac:dyDescent="0.3">
      <c r="B91" s="565" t="s">
        <v>5306</v>
      </c>
      <c r="C91" s="536">
        <f>IF(B91="","",VLOOKUP(B91,Achterstandsscore,2,FALSE))</f>
        <v>63</v>
      </c>
      <c r="D91" s="566">
        <f>VLOOKUP(B91,Achterstandsscore,3,FALSE)</f>
        <v>0</v>
      </c>
      <c r="E91" s="566">
        <f>VLOOKUP(B91,Achterstandsscore,4,FALSE)</f>
        <v>30.49</v>
      </c>
      <c r="F91" s="530">
        <f t="shared" si="9"/>
        <v>0</v>
      </c>
      <c r="G91" s="531">
        <f>D91*$E$9</f>
        <v>0</v>
      </c>
    </row>
    <row r="92" spans="2:7" ht="15.75" x14ac:dyDescent="0.3">
      <c r="B92" s="565" t="s">
        <v>5307</v>
      </c>
      <c r="C92" s="536">
        <f>IF(B92="","",VLOOKUP(B92,Achterstandsscore,2,FALSE))</f>
        <v>105</v>
      </c>
      <c r="D92" s="566">
        <f>VLOOKUP(B92,Achterstandsscore,3,FALSE)</f>
        <v>38.880000000000003</v>
      </c>
      <c r="E92" s="566">
        <f>VLOOKUP(B92,Achterstandsscore,4,FALSE)</f>
        <v>111.42</v>
      </c>
      <c r="F92" s="530">
        <f t="shared" si="9"/>
        <v>5.7569999999999997</v>
      </c>
      <c r="G92" s="531">
        <f t="shared" ref="G92:G93" si="10">D92*$E$9</f>
        <v>20361.844800000003</v>
      </c>
    </row>
    <row r="93" spans="2:7" ht="15.75" x14ac:dyDescent="0.3">
      <c r="B93" s="565" t="s">
        <v>5308</v>
      </c>
      <c r="C93" s="536">
        <f>IF(B93="","",VLOOKUP(B93,Achterstandsscore,2,FALSE))</f>
        <v>38</v>
      </c>
      <c r="D93" s="566">
        <f>VLOOKUP(B93,Achterstandsscore,3,FALSE)</f>
        <v>65.94</v>
      </c>
      <c r="E93" s="566">
        <f>VLOOKUP(B93,Achterstandsscore,4,FALSE)</f>
        <v>92.19</v>
      </c>
      <c r="F93" s="530">
        <f t="shared" si="9"/>
        <v>5.7569999999999997</v>
      </c>
      <c r="G93" s="531">
        <f t="shared" si="10"/>
        <v>34533.437400000003</v>
      </c>
    </row>
    <row r="94" spans="2:7" ht="15.75" x14ac:dyDescent="0.3">
      <c r="B94" s="565" t="s">
        <v>6641</v>
      </c>
      <c r="C94" s="567">
        <f>SUM(C90:C93)</f>
        <v>277</v>
      </c>
      <c r="D94" s="566">
        <f>IF(ROUND(E94-12%*C94*F87,2)&lt;0,0,ROUND(E94-12%*C94*F87,2))</f>
        <v>157.24</v>
      </c>
      <c r="E94" s="566">
        <f>SUM(E90:E93)</f>
        <v>347.64</v>
      </c>
      <c r="F94" s="530">
        <f t="shared" si="9"/>
        <v>5.7279999999999998</v>
      </c>
      <c r="G94" s="531">
        <f>D94*$E$9</f>
        <v>82348.160400000008</v>
      </c>
    </row>
    <row r="95" spans="2:7" ht="15" x14ac:dyDescent="0.25">
      <c r="B95" s="568"/>
      <c r="C95" s="530"/>
      <c r="D95" s="530"/>
      <c r="E95" s="530"/>
      <c r="F95" s="530"/>
      <c r="G95" s="531"/>
    </row>
    <row r="96" spans="2:7" ht="15.75" x14ac:dyDescent="0.3">
      <c r="B96" s="565" t="s">
        <v>4688</v>
      </c>
      <c r="C96" s="567">
        <v>82</v>
      </c>
      <c r="D96" s="566">
        <f>VLOOKUP(B96,Achterstandsscore,3,FALSE)</f>
        <v>0</v>
      </c>
      <c r="E96" s="566">
        <f>VLOOKUP(B96,Achterstandsscore,4,FALSE)</f>
        <v>10.53</v>
      </c>
      <c r="F96" s="530">
        <f t="shared" ref="F96" si="11">ROUND(IF(D96&gt;0,(E96-D96)/(12%*C96),0),3)</f>
        <v>0</v>
      </c>
      <c r="G96" s="531">
        <f>D96*$E$9</f>
        <v>0</v>
      </c>
    </row>
    <row r="97" spans="2:7" ht="15" thickBot="1" x14ac:dyDescent="0.25">
      <c r="B97" s="569" t="s">
        <v>6605</v>
      </c>
      <c r="C97" s="570">
        <f>SUM(C94:C96)</f>
        <v>359</v>
      </c>
      <c r="D97" s="571">
        <f>IF(ROUND(E97-12%*C97*F87,2)&lt;0,0,ROUND(E97-12%*C97*F87,2))</f>
        <v>111.41</v>
      </c>
      <c r="E97" s="572">
        <f>SUM(E94:E96)</f>
        <v>358.16999999999996</v>
      </c>
      <c r="F97" s="573">
        <f>ROUND(IF(D97&gt;0,(E97-D97)/(12%*C97),F90),3)</f>
        <v>5.7279999999999998</v>
      </c>
      <c r="G97" s="574">
        <f>D97*$E$9</f>
        <v>58346.5311</v>
      </c>
    </row>
    <row r="98" spans="2:7" ht="13.5" thickTop="1" x14ac:dyDescent="0.2"/>
    <row r="99" spans="2:7" ht="15" x14ac:dyDescent="0.25">
      <c r="B99" s="591" t="s">
        <v>6642</v>
      </c>
    </row>
  </sheetData>
  <pageMargins left="0.7" right="0.7" top="0.75" bottom="0.75" header="0.3" footer="0.3"/>
  <pageSetup paperSize="9" orientation="portrait" r:id="rId1"/>
  <headerFooter>
    <oddHeader>&amp;L&amp;A&amp;C&amp;F&amp;R&amp;D</oddHeader>
    <oddFooter>&amp;LPO-Raad&amp;R&amp;N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6341"/>
  <sheetViews>
    <sheetView topLeftCell="A6" zoomScaleNormal="100" workbookViewId="0">
      <selection activeCell="G33" sqref="G33"/>
    </sheetView>
  </sheetViews>
  <sheetFormatPr defaultRowHeight="12.75" x14ac:dyDescent="0.2"/>
  <cols>
    <col min="1" max="2" width="24.7109375" customWidth="1"/>
    <col min="3" max="4" width="26.140625" customWidth="1"/>
    <col min="5" max="5" width="2.140625" customWidth="1"/>
  </cols>
  <sheetData>
    <row r="1" spans="1:5" ht="15" customHeight="1" x14ac:dyDescent="0.25">
      <c r="A1" s="481" t="s">
        <v>6675</v>
      </c>
      <c r="B1" s="481"/>
      <c r="C1" s="482"/>
      <c r="D1" s="482"/>
    </row>
    <row r="2" spans="1:5" x14ac:dyDescent="0.2">
      <c r="A2" s="483" t="s">
        <v>6676</v>
      </c>
      <c r="B2" s="483"/>
      <c r="C2" s="484"/>
      <c r="D2" s="485"/>
      <c r="E2" s="615"/>
    </row>
    <row r="3" spans="1:5" ht="15" customHeight="1" x14ac:dyDescent="0.25">
      <c r="A3" s="481"/>
      <c r="B3" s="481"/>
      <c r="C3" s="486"/>
      <c r="D3" s="482"/>
    </row>
    <row r="4" spans="1:5" x14ac:dyDescent="0.2">
      <c r="A4" s="487" t="s">
        <v>258</v>
      </c>
      <c r="B4" s="487" t="s">
        <v>259</v>
      </c>
      <c r="C4" s="487" t="s">
        <v>260</v>
      </c>
      <c r="D4" s="487" t="s">
        <v>261</v>
      </c>
      <c r="E4" s="487" t="s">
        <v>6677</v>
      </c>
    </row>
    <row r="6" spans="1:5" x14ac:dyDescent="0.2">
      <c r="A6" s="488" t="s">
        <v>262</v>
      </c>
      <c r="B6" s="489">
        <v>97</v>
      </c>
      <c r="C6" s="490">
        <v>7.87</v>
      </c>
      <c r="D6" s="490">
        <v>74.88</v>
      </c>
      <c r="E6" s="488"/>
    </row>
    <row r="7" spans="1:5" x14ac:dyDescent="0.2">
      <c r="A7" s="488" t="s">
        <v>263</v>
      </c>
      <c r="B7" s="489">
        <v>143</v>
      </c>
      <c r="C7" s="490">
        <v>0</v>
      </c>
      <c r="D7" s="490">
        <v>26.16</v>
      </c>
      <c r="E7" s="488"/>
    </row>
    <row r="8" spans="1:5" x14ac:dyDescent="0.2">
      <c r="A8" s="488" t="s">
        <v>264</v>
      </c>
      <c r="B8" s="489">
        <v>66</v>
      </c>
      <c r="C8" s="490">
        <v>23.36</v>
      </c>
      <c r="D8" s="490">
        <v>68.959999999999994</v>
      </c>
      <c r="E8" s="488"/>
    </row>
    <row r="9" spans="1:5" x14ac:dyDescent="0.2">
      <c r="A9" s="488" t="s">
        <v>265</v>
      </c>
      <c r="B9" s="489">
        <v>98</v>
      </c>
      <c r="C9" s="490">
        <v>50.97</v>
      </c>
      <c r="D9" s="490">
        <v>118.67</v>
      </c>
      <c r="E9" s="488"/>
    </row>
    <row r="10" spans="1:5" x14ac:dyDescent="0.2">
      <c r="A10" s="488" t="s">
        <v>266</v>
      </c>
      <c r="B10" s="489">
        <v>82</v>
      </c>
      <c r="C10" s="490">
        <v>55.52</v>
      </c>
      <c r="D10" s="490">
        <v>112.17</v>
      </c>
      <c r="E10" s="488"/>
    </row>
    <row r="11" spans="1:5" x14ac:dyDescent="0.2">
      <c r="A11" s="488" t="s">
        <v>267</v>
      </c>
      <c r="B11" s="489">
        <v>77</v>
      </c>
      <c r="C11" s="490">
        <v>5.46</v>
      </c>
      <c r="D11" s="490">
        <v>58.66</v>
      </c>
      <c r="E11" s="488"/>
    </row>
    <row r="12" spans="1:5" x14ac:dyDescent="0.2">
      <c r="A12" s="488" t="s">
        <v>268</v>
      </c>
      <c r="B12" s="489">
        <v>117</v>
      </c>
      <c r="C12" s="490">
        <v>0</v>
      </c>
      <c r="D12" s="490">
        <v>31.41</v>
      </c>
      <c r="E12" s="488"/>
    </row>
    <row r="13" spans="1:5" x14ac:dyDescent="0.2">
      <c r="A13" s="488" t="s">
        <v>269</v>
      </c>
      <c r="B13" s="489">
        <v>118</v>
      </c>
      <c r="C13" s="490">
        <v>0</v>
      </c>
      <c r="D13" s="490">
        <v>59.56</v>
      </c>
      <c r="E13" s="488"/>
    </row>
    <row r="14" spans="1:5" x14ac:dyDescent="0.2">
      <c r="A14" s="488" t="s">
        <v>270</v>
      </c>
      <c r="B14" s="489">
        <v>157</v>
      </c>
      <c r="C14" s="490">
        <v>36.380000000000003</v>
      </c>
      <c r="D14" s="490">
        <v>144.85</v>
      </c>
      <c r="E14" s="488"/>
    </row>
    <row r="15" spans="1:5" x14ac:dyDescent="0.2">
      <c r="A15" s="488" t="s">
        <v>271</v>
      </c>
      <c r="B15" s="489">
        <v>411</v>
      </c>
      <c r="C15" s="490">
        <v>73.2</v>
      </c>
      <c r="D15" s="490">
        <v>357.14</v>
      </c>
      <c r="E15" s="488"/>
    </row>
    <row r="16" spans="1:5" x14ac:dyDescent="0.2">
      <c r="A16" s="488" t="s">
        <v>272</v>
      </c>
      <c r="B16" s="489">
        <v>76</v>
      </c>
      <c r="C16" s="490">
        <v>0</v>
      </c>
      <c r="D16" s="490">
        <v>32.6</v>
      </c>
      <c r="E16" s="488"/>
    </row>
    <row r="17" spans="1:5" x14ac:dyDescent="0.2">
      <c r="A17" s="488" t="s">
        <v>273</v>
      </c>
      <c r="B17" s="489">
        <v>78</v>
      </c>
      <c r="C17" s="490">
        <v>0</v>
      </c>
      <c r="D17" s="490">
        <v>5.67</v>
      </c>
      <c r="E17" s="488"/>
    </row>
    <row r="18" spans="1:5" x14ac:dyDescent="0.2">
      <c r="A18" s="488" t="s">
        <v>274</v>
      </c>
      <c r="B18" s="489">
        <v>53</v>
      </c>
      <c r="C18" s="490">
        <v>1.03</v>
      </c>
      <c r="D18" s="490">
        <v>37.64</v>
      </c>
      <c r="E18" s="488"/>
    </row>
    <row r="19" spans="1:5" x14ac:dyDescent="0.2">
      <c r="A19" s="488" t="s">
        <v>275</v>
      </c>
      <c r="B19" s="489">
        <v>61</v>
      </c>
      <c r="C19" s="490">
        <v>4.43</v>
      </c>
      <c r="D19" s="490">
        <v>46.57</v>
      </c>
      <c r="E19" s="488"/>
    </row>
    <row r="20" spans="1:5" x14ac:dyDescent="0.2">
      <c r="A20" s="488" t="s">
        <v>276</v>
      </c>
      <c r="B20" s="489">
        <v>248</v>
      </c>
      <c r="C20" s="490">
        <v>18.37</v>
      </c>
      <c r="D20" s="490">
        <v>189.7</v>
      </c>
      <c r="E20" s="488"/>
    </row>
    <row r="21" spans="1:5" x14ac:dyDescent="0.2">
      <c r="A21" s="488" t="s">
        <v>277</v>
      </c>
      <c r="B21" s="489">
        <v>122</v>
      </c>
      <c r="C21" s="490">
        <v>0</v>
      </c>
      <c r="D21" s="490">
        <v>43.51</v>
      </c>
      <c r="E21" s="488"/>
    </row>
    <row r="22" spans="1:5" x14ac:dyDescent="0.2">
      <c r="A22" s="488" t="s">
        <v>278</v>
      </c>
      <c r="B22" s="489">
        <v>135</v>
      </c>
      <c r="C22" s="490">
        <v>0</v>
      </c>
      <c r="D22" s="490">
        <v>18.97</v>
      </c>
      <c r="E22" s="488"/>
    </row>
    <row r="23" spans="1:5" x14ac:dyDescent="0.2">
      <c r="A23" s="488" t="s">
        <v>279</v>
      </c>
      <c r="B23" s="489">
        <v>145</v>
      </c>
      <c r="C23" s="490">
        <v>49.36</v>
      </c>
      <c r="D23" s="490">
        <v>149.53</v>
      </c>
      <c r="E23" s="488"/>
    </row>
    <row r="24" spans="1:5" x14ac:dyDescent="0.2">
      <c r="A24" s="488" t="s">
        <v>280</v>
      </c>
      <c r="B24" s="489">
        <v>123</v>
      </c>
      <c r="C24" s="490">
        <v>0</v>
      </c>
      <c r="D24" s="490">
        <v>31.24</v>
      </c>
      <c r="E24" s="488"/>
    </row>
    <row r="25" spans="1:5" x14ac:dyDescent="0.2">
      <c r="A25" s="488" t="s">
        <v>281</v>
      </c>
      <c r="B25" s="489">
        <v>189</v>
      </c>
      <c r="C25" s="490">
        <v>0</v>
      </c>
      <c r="D25" s="490">
        <v>16.059999999999999</v>
      </c>
      <c r="E25" s="488"/>
    </row>
    <row r="26" spans="1:5" x14ac:dyDescent="0.2">
      <c r="A26" s="488" t="s">
        <v>282</v>
      </c>
      <c r="B26" s="489">
        <v>125</v>
      </c>
      <c r="C26" s="490">
        <v>0</v>
      </c>
      <c r="D26" s="490">
        <v>50.33</v>
      </c>
      <c r="E26" s="488"/>
    </row>
    <row r="27" spans="1:5" x14ac:dyDescent="0.2">
      <c r="A27" s="488" t="s">
        <v>283</v>
      </c>
      <c r="B27" s="489">
        <v>162</v>
      </c>
      <c r="C27" s="490">
        <v>0</v>
      </c>
      <c r="D27" s="490">
        <v>39.74</v>
      </c>
      <c r="E27" s="488"/>
    </row>
    <row r="28" spans="1:5" x14ac:dyDescent="0.2">
      <c r="A28" s="488" t="s">
        <v>284</v>
      </c>
      <c r="B28" s="489">
        <v>173</v>
      </c>
      <c r="C28" s="490">
        <v>0</v>
      </c>
      <c r="D28" s="490">
        <v>27.52</v>
      </c>
      <c r="E28" s="488"/>
    </row>
    <row r="29" spans="1:5" x14ac:dyDescent="0.2">
      <c r="A29" s="488" t="s">
        <v>285</v>
      </c>
      <c r="B29" s="489">
        <v>149</v>
      </c>
      <c r="C29" s="490">
        <v>0</v>
      </c>
      <c r="D29" s="490">
        <v>60.19</v>
      </c>
      <c r="E29" s="488"/>
    </row>
    <row r="30" spans="1:5" x14ac:dyDescent="0.2">
      <c r="A30" s="488" t="s">
        <v>286</v>
      </c>
      <c r="B30" s="489">
        <v>75</v>
      </c>
      <c r="C30" s="490">
        <v>0</v>
      </c>
      <c r="D30" s="490">
        <v>31.14</v>
      </c>
      <c r="E30" s="488"/>
    </row>
    <row r="31" spans="1:5" x14ac:dyDescent="0.2">
      <c r="A31" s="488" t="s">
        <v>287</v>
      </c>
      <c r="B31" s="489">
        <v>91</v>
      </c>
      <c r="C31" s="490">
        <v>34.24</v>
      </c>
      <c r="D31" s="490">
        <v>97.11</v>
      </c>
      <c r="E31" s="488"/>
    </row>
    <row r="32" spans="1:5" x14ac:dyDescent="0.2">
      <c r="A32" s="488" t="s">
        <v>288</v>
      </c>
      <c r="B32" s="489">
        <v>219</v>
      </c>
      <c r="C32" s="490">
        <v>0</v>
      </c>
      <c r="D32" s="490">
        <v>119.03</v>
      </c>
      <c r="E32" s="488"/>
    </row>
    <row r="33" spans="1:5" x14ac:dyDescent="0.2">
      <c r="A33" s="488" t="s">
        <v>289</v>
      </c>
      <c r="B33" s="489">
        <v>68</v>
      </c>
      <c r="C33" s="490">
        <v>0</v>
      </c>
      <c r="D33" s="490">
        <v>5.67</v>
      </c>
      <c r="E33" s="488"/>
    </row>
    <row r="34" spans="1:5" x14ac:dyDescent="0.2">
      <c r="A34" s="488" t="s">
        <v>290</v>
      </c>
      <c r="B34" s="489">
        <v>126</v>
      </c>
      <c r="C34" s="490">
        <v>0</v>
      </c>
      <c r="D34" s="490">
        <v>19.54</v>
      </c>
      <c r="E34" s="488"/>
    </row>
    <row r="35" spans="1:5" x14ac:dyDescent="0.2">
      <c r="A35" s="488" t="s">
        <v>291</v>
      </c>
      <c r="B35" s="489">
        <v>115</v>
      </c>
      <c r="C35" s="490">
        <v>0</v>
      </c>
      <c r="D35" s="490">
        <v>30.21</v>
      </c>
      <c r="E35" s="488"/>
    </row>
    <row r="36" spans="1:5" x14ac:dyDescent="0.2">
      <c r="A36" s="488" t="s">
        <v>292</v>
      </c>
      <c r="B36" s="489">
        <v>135</v>
      </c>
      <c r="C36" s="490">
        <v>0</v>
      </c>
      <c r="D36" s="490">
        <v>11.55</v>
      </c>
      <c r="E36" s="488"/>
    </row>
    <row r="37" spans="1:5" x14ac:dyDescent="0.2">
      <c r="A37" s="488" t="s">
        <v>293</v>
      </c>
      <c r="B37" s="489">
        <v>102</v>
      </c>
      <c r="C37" s="490">
        <v>0.38</v>
      </c>
      <c r="D37" s="490">
        <v>70.849999999999994</v>
      </c>
      <c r="E37" s="488"/>
    </row>
    <row r="38" spans="1:5" x14ac:dyDescent="0.2">
      <c r="A38" s="488" t="s">
        <v>294</v>
      </c>
      <c r="B38" s="489">
        <v>55</v>
      </c>
      <c r="C38" s="490">
        <v>36.75</v>
      </c>
      <c r="D38" s="490">
        <v>74.739999999999995</v>
      </c>
      <c r="E38" s="488"/>
    </row>
    <row r="39" spans="1:5" x14ac:dyDescent="0.2">
      <c r="A39" s="488" t="s">
        <v>295</v>
      </c>
      <c r="B39" s="489">
        <v>222</v>
      </c>
      <c r="C39" s="490">
        <v>0</v>
      </c>
      <c r="D39" s="490">
        <v>54.93</v>
      </c>
      <c r="E39" s="488"/>
    </row>
    <row r="40" spans="1:5" x14ac:dyDescent="0.2">
      <c r="A40" s="488" t="s">
        <v>296</v>
      </c>
      <c r="B40" s="489">
        <v>77</v>
      </c>
      <c r="C40" s="490">
        <v>0</v>
      </c>
      <c r="D40" s="490">
        <v>28.3</v>
      </c>
      <c r="E40" s="488"/>
    </row>
    <row r="41" spans="1:5" x14ac:dyDescent="0.2">
      <c r="A41" s="488" t="s">
        <v>297</v>
      </c>
      <c r="B41" s="489">
        <v>193</v>
      </c>
      <c r="C41" s="490">
        <v>0</v>
      </c>
      <c r="D41" s="490">
        <v>70.66</v>
      </c>
      <c r="E41" s="488"/>
    </row>
    <row r="42" spans="1:5" x14ac:dyDescent="0.2">
      <c r="A42" s="488" t="s">
        <v>298</v>
      </c>
      <c r="B42" s="489">
        <v>73</v>
      </c>
      <c r="C42" s="490">
        <v>0</v>
      </c>
      <c r="D42" s="490">
        <v>14.55</v>
      </c>
      <c r="E42" s="488"/>
    </row>
    <row r="43" spans="1:5" x14ac:dyDescent="0.2">
      <c r="A43" s="488" t="s">
        <v>299</v>
      </c>
      <c r="B43" s="489">
        <v>192</v>
      </c>
      <c r="C43" s="490">
        <v>0</v>
      </c>
      <c r="D43" s="490">
        <v>40.98</v>
      </c>
      <c r="E43" s="488"/>
    </row>
    <row r="44" spans="1:5" x14ac:dyDescent="0.2">
      <c r="A44" s="488" t="s">
        <v>300</v>
      </c>
      <c r="B44" s="489">
        <v>124</v>
      </c>
      <c r="C44" s="490">
        <v>0</v>
      </c>
      <c r="D44" s="490">
        <v>57.75</v>
      </c>
      <c r="E44" s="488"/>
    </row>
    <row r="45" spans="1:5" x14ac:dyDescent="0.2">
      <c r="A45" s="488" t="s">
        <v>301</v>
      </c>
      <c r="B45" s="489">
        <v>108</v>
      </c>
      <c r="C45" s="490">
        <v>0</v>
      </c>
      <c r="D45" s="490">
        <v>25.09</v>
      </c>
      <c r="E45" s="488"/>
    </row>
    <row r="46" spans="1:5" x14ac:dyDescent="0.2">
      <c r="A46" s="488" t="s">
        <v>302</v>
      </c>
      <c r="B46" s="489">
        <v>129</v>
      </c>
      <c r="C46" s="490">
        <v>0</v>
      </c>
      <c r="D46" s="490">
        <v>81.92</v>
      </c>
      <c r="E46" s="488"/>
    </row>
    <row r="47" spans="1:5" x14ac:dyDescent="0.2">
      <c r="A47" s="488" t="s">
        <v>303</v>
      </c>
      <c r="B47" s="489">
        <v>263</v>
      </c>
      <c r="C47" s="490">
        <v>0</v>
      </c>
      <c r="D47" s="490">
        <v>11.14</v>
      </c>
      <c r="E47" s="488"/>
    </row>
    <row r="48" spans="1:5" x14ac:dyDescent="0.2">
      <c r="A48" s="488" t="s">
        <v>304</v>
      </c>
      <c r="B48" s="489">
        <v>205</v>
      </c>
      <c r="C48" s="490">
        <v>98.33</v>
      </c>
      <c r="D48" s="490">
        <v>239.95</v>
      </c>
      <c r="E48" s="488"/>
    </row>
    <row r="49" spans="1:5" x14ac:dyDescent="0.2">
      <c r="A49" s="488" t="s">
        <v>305</v>
      </c>
      <c r="B49" s="489">
        <v>469</v>
      </c>
      <c r="C49" s="490">
        <v>0</v>
      </c>
      <c r="D49" s="490">
        <v>124.49</v>
      </c>
      <c r="E49" s="488"/>
    </row>
    <row r="50" spans="1:5" x14ac:dyDescent="0.2">
      <c r="A50" s="488" t="s">
        <v>306</v>
      </c>
      <c r="B50" s="489">
        <v>229</v>
      </c>
      <c r="C50" s="490">
        <v>0</v>
      </c>
      <c r="D50" s="490">
        <v>74.84</v>
      </c>
      <c r="E50" s="488"/>
    </row>
    <row r="51" spans="1:5" x14ac:dyDescent="0.2">
      <c r="A51" s="488" t="s">
        <v>307</v>
      </c>
      <c r="B51" s="489">
        <v>252</v>
      </c>
      <c r="C51" s="490">
        <v>0</v>
      </c>
      <c r="D51" s="490">
        <v>154.05000000000001</v>
      </c>
      <c r="E51" s="488"/>
    </row>
    <row r="52" spans="1:5" x14ac:dyDescent="0.2">
      <c r="A52" s="488" t="s">
        <v>308</v>
      </c>
      <c r="B52" s="489">
        <v>139</v>
      </c>
      <c r="C52" s="490">
        <v>0</v>
      </c>
      <c r="D52" s="490">
        <v>80.36</v>
      </c>
      <c r="E52" s="488"/>
    </row>
    <row r="53" spans="1:5" x14ac:dyDescent="0.2">
      <c r="A53" s="488" t="s">
        <v>309</v>
      </c>
      <c r="B53" s="489">
        <v>501</v>
      </c>
      <c r="C53" s="490">
        <v>0</v>
      </c>
      <c r="D53" s="490">
        <v>86.7</v>
      </c>
      <c r="E53" s="488"/>
    </row>
    <row r="54" spans="1:5" x14ac:dyDescent="0.2">
      <c r="A54" s="488" t="s">
        <v>310</v>
      </c>
      <c r="B54" s="489">
        <v>125</v>
      </c>
      <c r="C54" s="490">
        <v>0</v>
      </c>
      <c r="D54" s="490">
        <v>73.94</v>
      </c>
      <c r="E54" s="488"/>
    </row>
    <row r="55" spans="1:5" x14ac:dyDescent="0.2">
      <c r="A55" s="488" t="s">
        <v>311</v>
      </c>
      <c r="B55" s="489">
        <v>415</v>
      </c>
      <c r="C55" s="490">
        <v>0</v>
      </c>
      <c r="D55" s="490">
        <v>10.66</v>
      </c>
      <c r="E55" s="488"/>
    </row>
    <row r="56" spans="1:5" x14ac:dyDescent="0.2">
      <c r="A56" s="488" t="s">
        <v>312</v>
      </c>
      <c r="B56" s="489">
        <v>72</v>
      </c>
      <c r="C56" s="490">
        <v>0</v>
      </c>
      <c r="D56" s="490">
        <v>32.909999999999997</v>
      </c>
      <c r="E56" s="488"/>
    </row>
    <row r="57" spans="1:5" x14ac:dyDescent="0.2">
      <c r="A57" s="488" t="s">
        <v>313</v>
      </c>
      <c r="B57" s="489">
        <v>212</v>
      </c>
      <c r="C57" s="490">
        <v>0</v>
      </c>
      <c r="D57" s="490">
        <v>21.76</v>
      </c>
      <c r="E57" s="488"/>
    </row>
    <row r="58" spans="1:5" x14ac:dyDescent="0.2">
      <c r="A58" s="488" t="s">
        <v>314</v>
      </c>
      <c r="B58" s="489">
        <v>204</v>
      </c>
      <c r="C58" s="490">
        <v>0</v>
      </c>
      <c r="D58" s="490">
        <v>36.82</v>
      </c>
      <c r="E58" s="488"/>
    </row>
    <row r="59" spans="1:5" x14ac:dyDescent="0.2">
      <c r="A59" s="488" t="s">
        <v>315</v>
      </c>
      <c r="B59" s="489">
        <v>211</v>
      </c>
      <c r="C59" s="490">
        <v>0</v>
      </c>
      <c r="D59" s="490">
        <v>29.53</v>
      </c>
      <c r="E59" s="488"/>
    </row>
    <row r="60" spans="1:5" x14ac:dyDescent="0.2">
      <c r="A60" s="488" t="s">
        <v>316</v>
      </c>
      <c r="B60" s="489">
        <v>134</v>
      </c>
      <c r="C60" s="490">
        <v>89.15</v>
      </c>
      <c r="D60" s="490">
        <v>181.73</v>
      </c>
      <c r="E60" s="488"/>
    </row>
    <row r="61" spans="1:5" x14ac:dyDescent="0.2">
      <c r="A61" s="488" t="s">
        <v>317</v>
      </c>
      <c r="B61" s="489">
        <v>93</v>
      </c>
      <c r="C61" s="490">
        <v>0</v>
      </c>
      <c r="D61" s="490">
        <v>18.73</v>
      </c>
      <c r="E61" s="488"/>
    </row>
    <row r="62" spans="1:5" x14ac:dyDescent="0.2">
      <c r="A62" s="488" t="s">
        <v>318</v>
      </c>
      <c r="B62" s="489">
        <v>67</v>
      </c>
      <c r="C62" s="490">
        <v>0</v>
      </c>
      <c r="D62" s="490">
        <v>19.510000000000002</v>
      </c>
      <c r="E62" s="488"/>
    </row>
    <row r="63" spans="1:5" x14ac:dyDescent="0.2">
      <c r="A63" s="488" t="s">
        <v>319</v>
      </c>
      <c r="B63" s="489">
        <v>104</v>
      </c>
      <c r="C63" s="490">
        <v>70.25</v>
      </c>
      <c r="D63" s="490">
        <v>142.1</v>
      </c>
      <c r="E63" s="488"/>
    </row>
    <row r="64" spans="1:5" x14ac:dyDescent="0.2">
      <c r="A64" s="488" t="s">
        <v>320</v>
      </c>
      <c r="B64" s="489">
        <v>137</v>
      </c>
      <c r="C64" s="490">
        <v>0</v>
      </c>
      <c r="D64" s="490">
        <v>26.4</v>
      </c>
      <c r="E64" s="488"/>
    </row>
    <row r="65" spans="1:5" x14ac:dyDescent="0.2">
      <c r="A65" s="488" t="s">
        <v>321</v>
      </c>
      <c r="B65" s="489">
        <v>68</v>
      </c>
      <c r="C65" s="490">
        <v>0</v>
      </c>
      <c r="D65" s="490">
        <v>0</v>
      </c>
      <c r="E65" s="488"/>
    </row>
    <row r="66" spans="1:5" x14ac:dyDescent="0.2">
      <c r="A66" s="488" t="s">
        <v>322</v>
      </c>
      <c r="B66" s="489">
        <v>120</v>
      </c>
      <c r="C66" s="490">
        <v>0</v>
      </c>
      <c r="D66" s="490">
        <v>64.22</v>
      </c>
      <c r="E66" s="488"/>
    </row>
    <row r="67" spans="1:5" x14ac:dyDescent="0.2">
      <c r="A67" s="488" t="s">
        <v>323</v>
      </c>
      <c r="B67" s="489">
        <v>164</v>
      </c>
      <c r="C67" s="490">
        <v>0</v>
      </c>
      <c r="D67" s="490">
        <v>106.2</v>
      </c>
      <c r="E67" s="488"/>
    </row>
    <row r="68" spans="1:5" x14ac:dyDescent="0.2">
      <c r="A68" s="488" t="s">
        <v>324</v>
      </c>
      <c r="B68" s="489">
        <v>68</v>
      </c>
      <c r="C68" s="490">
        <v>4.8899999999999997</v>
      </c>
      <c r="D68" s="490">
        <v>51.86</v>
      </c>
      <c r="E68" s="488"/>
    </row>
    <row r="69" spans="1:5" x14ac:dyDescent="0.2">
      <c r="A69" s="488" t="s">
        <v>325</v>
      </c>
      <c r="B69" s="489">
        <v>106</v>
      </c>
      <c r="C69" s="490">
        <v>114.04</v>
      </c>
      <c r="D69" s="490">
        <v>187.27</v>
      </c>
      <c r="E69" s="488"/>
    </row>
    <row r="70" spans="1:5" x14ac:dyDescent="0.2">
      <c r="A70" s="488" t="s">
        <v>326</v>
      </c>
      <c r="B70" s="489">
        <v>163</v>
      </c>
      <c r="C70" s="490">
        <v>0</v>
      </c>
      <c r="D70" s="490">
        <v>51.1</v>
      </c>
      <c r="E70" s="488"/>
    </row>
    <row r="71" spans="1:5" x14ac:dyDescent="0.2">
      <c r="A71" s="488" t="s">
        <v>327</v>
      </c>
      <c r="B71" s="489">
        <v>181</v>
      </c>
      <c r="C71" s="490">
        <v>0</v>
      </c>
      <c r="D71" s="490">
        <v>68.72</v>
      </c>
      <c r="E71" s="488"/>
    </row>
    <row r="72" spans="1:5" x14ac:dyDescent="0.2">
      <c r="A72" s="488" t="s">
        <v>328</v>
      </c>
      <c r="B72" s="489">
        <v>231</v>
      </c>
      <c r="C72" s="490">
        <v>34.479999999999997</v>
      </c>
      <c r="D72" s="490">
        <v>194.07</v>
      </c>
      <c r="E72" s="488"/>
    </row>
    <row r="73" spans="1:5" x14ac:dyDescent="0.2">
      <c r="A73" s="488" t="s">
        <v>329</v>
      </c>
      <c r="B73" s="489">
        <v>133</v>
      </c>
      <c r="C73" s="490">
        <v>0</v>
      </c>
      <c r="D73" s="490">
        <v>90.75</v>
      </c>
      <c r="E73" s="488"/>
    </row>
    <row r="74" spans="1:5" x14ac:dyDescent="0.2">
      <c r="A74" s="488" t="s">
        <v>330</v>
      </c>
      <c r="B74" s="489">
        <v>64</v>
      </c>
      <c r="C74" s="490">
        <v>7.56</v>
      </c>
      <c r="D74" s="490">
        <v>51.78</v>
      </c>
      <c r="E74" s="488"/>
    </row>
    <row r="75" spans="1:5" x14ac:dyDescent="0.2">
      <c r="A75" s="488" t="s">
        <v>331</v>
      </c>
      <c r="B75" s="489">
        <v>69</v>
      </c>
      <c r="C75" s="490">
        <v>0</v>
      </c>
      <c r="D75" s="490">
        <v>10.72</v>
      </c>
      <c r="E75" s="488"/>
    </row>
    <row r="76" spans="1:5" x14ac:dyDescent="0.2">
      <c r="A76" s="488" t="s">
        <v>332</v>
      </c>
      <c r="B76" s="489">
        <v>132</v>
      </c>
      <c r="C76" s="490">
        <v>0</v>
      </c>
      <c r="D76" s="490">
        <v>36.67</v>
      </c>
      <c r="E76" s="488"/>
    </row>
    <row r="77" spans="1:5" x14ac:dyDescent="0.2">
      <c r="A77" s="488" t="s">
        <v>333</v>
      </c>
      <c r="B77" s="489">
        <v>70</v>
      </c>
      <c r="C77" s="490">
        <v>0</v>
      </c>
      <c r="D77" s="490">
        <v>22.25</v>
      </c>
      <c r="E77" s="488"/>
    </row>
    <row r="78" spans="1:5" x14ac:dyDescent="0.2">
      <c r="A78" s="488" t="s">
        <v>334</v>
      </c>
      <c r="B78" s="489">
        <v>61</v>
      </c>
      <c r="C78" s="490">
        <v>0</v>
      </c>
      <c r="D78" s="490">
        <v>0</v>
      </c>
      <c r="E78" s="488"/>
    </row>
    <row r="79" spans="1:5" x14ac:dyDescent="0.2">
      <c r="A79" s="488" t="s">
        <v>335</v>
      </c>
      <c r="B79" s="489">
        <v>43</v>
      </c>
      <c r="C79" s="490">
        <v>0</v>
      </c>
      <c r="D79" s="490">
        <v>14.84</v>
      </c>
      <c r="E79" s="488"/>
    </row>
    <row r="80" spans="1:5" x14ac:dyDescent="0.2">
      <c r="A80" s="488" t="s">
        <v>336</v>
      </c>
      <c r="B80" s="489">
        <v>163</v>
      </c>
      <c r="C80" s="490">
        <v>0</v>
      </c>
      <c r="D80" s="490">
        <v>82.59</v>
      </c>
      <c r="E80" s="488"/>
    </row>
    <row r="81" spans="1:5" x14ac:dyDescent="0.2">
      <c r="A81" s="488" t="s">
        <v>337</v>
      </c>
      <c r="B81" s="489">
        <v>56</v>
      </c>
      <c r="C81" s="490">
        <v>14.47</v>
      </c>
      <c r="D81" s="490">
        <v>53.16</v>
      </c>
      <c r="E81" s="488"/>
    </row>
    <row r="82" spans="1:5" x14ac:dyDescent="0.2">
      <c r="A82" s="488" t="s">
        <v>338</v>
      </c>
      <c r="B82" s="489">
        <v>105</v>
      </c>
      <c r="C82" s="490">
        <v>0</v>
      </c>
      <c r="D82" s="490">
        <v>37.35</v>
      </c>
      <c r="E82" s="488"/>
    </row>
    <row r="83" spans="1:5" x14ac:dyDescent="0.2">
      <c r="A83" s="488" t="s">
        <v>339</v>
      </c>
      <c r="B83" s="489">
        <v>179</v>
      </c>
      <c r="C83" s="490">
        <v>29.28</v>
      </c>
      <c r="D83" s="490">
        <v>152.94999999999999</v>
      </c>
      <c r="E83" s="488"/>
    </row>
    <row r="84" spans="1:5" x14ac:dyDescent="0.2">
      <c r="A84" s="488" t="s">
        <v>340</v>
      </c>
      <c r="B84" s="489">
        <v>88</v>
      </c>
      <c r="C84" s="490">
        <v>79.290000000000006</v>
      </c>
      <c r="D84" s="490">
        <v>140.09</v>
      </c>
      <c r="E84" s="488"/>
    </row>
    <row r="85" spans="1:5" x14ac:dyDescent="0.2">
      <c r="A85" s="488" t="s">
        <v>341</v>
      </c>
      <c r="B85" s="489">
        <v>395</v>
      </c>
      <c r="C85" s="490">
        <v>189.48</v>
      </c>
      <c r="D85" s="490">
        <v>462.37</v>
      </c>
      <c r="E85" s="488"/>
    </row>
    <row r="86" spans="1:5" x14ac:dyDescent="0.2">
      <c r="A86" s="488" t="s">
        <v>342</v>
      </c>
      <c r="B86" s="489">
        <v>157</v>
      </c>
      <c r="C86" s="490">
        <v>0</v>
      </c>
      <c r="D86" s="490">
        <v>103.22</v>
      </c>
      <c r="E86" s="488"/>
    </row>
    <row r="87" spans="1:5" x14ac:dyDescent="0.2">
      <c r="A87" s="488" t="s">
        <v>343</v>
      </c>
      <c r="B87" s="489">
        <v>39</v>
      </c>
      <c r="C87" s="490">
        <v>38.200000000000003</v>
      </c>
      <c r="D87" s="490">
        <v>65.150000000000006</v>
      </c>
      <c r="E87" s="488" t="s">
        <v>344</v>
      </c>
    </row>
    <row r="88" spans="1:5" x14ac:dyDescent="0.2">
      <c r="A88" s="488" t="s">
        <v>345</v>
      </c>
      <c r="B88" s="489">
        <v>75</v>
      </c>
      <c r="C88" s="490">
        <v>0</v>
      </c>
      <c r="D88" s="490">
        <v>33.74</v>
      </c>
      <c r="E88" s="488"/>
    </row>
    <row r="89" spans="1:5" x14ac:dyDescent="0.2">
      <c r="A89" s="488" t="s">
        <v>346</v>
      </c>
      <c r="B89" s="489">
        <v>57</v>
      </c>
      <c r="C89" s="490">
        <v>229.03</v>
      </c>
      <c r="D89" s="490">
        <v>268.41000000000003</v>
      </c>
      <c r="E89" s="488"/>
    </row>
    <row r="90" spans="1:5" x14ac:dyDescent="0.2">
      <c r="A90" s="488" t="s">
        <v>347</v>
      </c>
      <c r="B90" s="489">
        <v>103</v>
      </c>
      <c r="C90" s="490">
        <v>0</v>
      </c>
      <c r="D90" s="490">
        <v>45.04</v>
      </c>
      <c r="E90" s="488"/>
    </row>
    <row r="91" spans="1:5" x14ac:dyDescent="0.2">
      <c r="A91" s="488" t="s">
        <v>348</v>
      </c>
      <c r="B91" s="489">
        <v>78</v>
      </c>
      <c r="C91" s="490">
        <v>27.96</v>
      </c>
      <c r="D91" s="490">
        <v>81.849999999999994</v>
      </c>
      <c r="E91" s="488"/>
    </row>
    <row r="92" spans="1:5" x14ac:dyDescent="0.2">
      <c r="A92" s="488" t="s">
        <v>349</v>
      </c>
      <c r="B92" s="489">
        <v>296</v>
      </c>
      <c r="C92" s="490">
        <v>29.65</v>
      </c>
      <c r="D92" s="490">
        <v>234.14</v>
      </c>
      <c r="E92" s="488"/>
    </row>
    <row r="93" spans="1:5" x14ac:dyDescent="0.2">
      <c r="A93" s="488" t="s">
        <v>350</v>
      </c>
      <c r="B93" s="489">
        <v>232</v>
      </c>
      <c r="C93" s="490">
        <v>0</v>
      </c>
      <c r="D93" s="490">
        <v>122.6</v>
      </c>
      <c r="E93" s="488"/>
    </row>
    <row r="94" spans="1:5" x14ac:dyDescent="0.2">
      <c r="A94" s="488" t="s">
        <v>351</v>
      </c>
      <c r="B94" s="489">
        <v>112</v>
      </c>
      <c r="C94" s="490">
        <v>18.38</v>
      </c>
      <c r="D94" s="490">
        <v>95.75</v>
      </c>
      <c r="E94" s="488"/>
    </row>
    <row r="95" spans="1:5" x14ac:dyDescent="0.2">
      <c r="A95" s="488" t="s">
        <v>352</v>
      </c>
      <c r="B95" s="489">
        <v>248</v>
      </c>
      <c r="C95" s="490">
        <v>0</v>
      </c>
      <c r="D95" s="490">
        <v>118.04</v>
      </c>
      <c r="E95" s="488"/>
    </row>
    <row r="96" spans="1:5" x14ac:dyDescent="0.2">
      <c r="A96" s="488" t="s">
        <v>353</v>
      </c>
      <c r="B96" s="489">
        <v>169</v>
      </c>
      <c r="C96" s="490">
        <v>0</v>
      </c>
      <c r="D96" s="490">
        <v>63.05</v>
      </c>
      <c r="E96" s="488"/>
    </row>
    <row r="97" spans="1:5" x14ac:dyDescent="0.2">
      <c r="A97" s="488" t="s">
        <v>354</v>
      </c>
      <c r="B97" s="489">
        <v>366</v>
      </c>
      <c r="C97" s="490">
        <v>0</v>
      </c>
      <c r="D97" s="490">
        <v>84.39</v>
      </c>
      <c r="E97" s="488"/>
    </row>
    <row r="98" spans="1:5" x14ac:dyDescent="0.2">
      <c r="A98" s="488" t="s">
        <v>355</v>
      </c>
      <c r="B98" s="489">
        <v>196</v>
      </c>
      <c r="C98" s="490">
        <v>137.56</v>
      </c>
      <c r="D98" s="490">
        <v>272.97000000000003</v>
      </c>
      <c r="E98" s="488"/>
    </row>
    <row r="99" spans="1:5" x14ac:dyDescent="0.2">
      <c r="A99" s="488" t="s">
        <v>356</v>
      </c>
      <c r="B99" s="489">
        <v>158</v>
      </c>
      <c r="C99" s="490">
        <v>0</v>
      </c>
      <c r="D99" s="490">
        <v>25.24</v>
      </c>
      <c r="E99" s="488"/>
    </row>
    <row r="100" spans="1:5" x14ac:dyDescent="0.2">
      <c r="A100" s="488" t="s">
        <v>357</v>
      </c>
      <c r="B100" s="489">
        <v>349</v>
      </c>
      <c r="C100" s="490">
        <v>797</v>
      </c>
      <c r="D100" s="490">
        <v>1038.1199999999999</v>
      </c>
      <c r="E100" s="488"/>
    </row>
    <row r="101" spans="1:5" x14ac:dyDescent="0.2">
      <c r="A101" s="488" t="s">
        <v>358</v>
      </c>
      <c r="B101" s="489">
        <v>70</v>
      </c>
      <c r="C101" s="490">
        <v>0</v>
      </c>
      <c r="D101" s="490">
        <v>41.38</v>
      </c>
      <c r="E101" s="488"/>
    </row>
    <row r="102" spans="1:5" x14ac:dyDescent="0.2">
      <c r="A102" s="488" t="s">
        <v>359</v>
      </c>
      <c r="B102" s="489">
        <v>58</v>
      </c>
      <c r="C102" s="490">
        <v>5.93</v>
      </c>
      <c r="D102" s="490">
        <v>46</v>
      </c>
      <c r="E102" s="488"/>
    </row>
    <row r="103" spans="1:5" x14ac:dyDescent="0.2">
      <c r="A103" s="488" t="s">
        <v>360</v>
      </c>
      <c r="B103" s="489">
        <v>37</v>
      </c>
      <c r="C103" s="490">
        <v>0</v>
      </c>
      <c r="D103" s="490">
        <v>11.35</v>
      </c>
      <c r="E103" s="488" t="s">
        <v>344</v>
      </c>
    </row>
    <row r="104" spans="1:5" x14ac:dyDescent="0.2">
      <c r="A104" s="488" t="s">
        <v>361</v>
      </c>
      <c r="B104" s="489">
        <v>254</v>
      </c>
      <c r="C104" s="490">
        <v>0</v>
      </c>
      <c r="D104" s="490">
        <v>62.84</v>
      </c>
      <c r="E104" s="488"/>
    </row>
    <row r="105" spans="1:5" x14ac:dyDescent="0.2">
      <c r="A105" s="488" t="s">
        <v>362</v>
      </c>
      <c r="B105" s="489">
        <v>55</v>
      </c>
      <c r="C105" s="490">
        <v>0</v>
      </c>
      <c r="D105" s="490">
        <v>28.85</v>
      </c>
      <c r="E105" s="488"/>
    </row>
    <row r="106" spans="1:5" x14ac:dyDescent="0.2">
      <c r="A106" s="488" t="s">
        <v>363</v>
      </c>
      <c r="B106" s="489">
        <v>91</v>
      </c>
      <c r="C106" s="490">
        <v>0</v>
      </c>
      <c r="D106" s="490">
        <v>34.46</v>
      </c>
      <c r="E106" s="488"/>
    </row>
    <row r="107" spans="1:5" x14ac:dyDescent="0.2">
      <c r="A107" s="488" t="s">
        <v>364</v>
      </c>
      <c r="B107" s="489">
        <v>111</v>
      </c>
      <c r="C107" s="490">
        <v>36.03</v>
      </c>
      <c r="D107" s="490">
        <v>112.71</v>
      </c>
      <c r="E107" s="488"/>
    </row>
    <row r="108" spans="1:5" x14ac:dyDescent="0.2">
      <c r="A108" s="488" t="s">
        <v>365</v>
      </c>
      <c r="B108" s="489">
        <v>40</v>
      </c>
      <c r="C108" s="490">
        <v>78.27</v>
      </c>
      <c r="D108" s="490">
        <v>105.9</v>
      </c>
      <c r="E108" s="488" t="s">
        <v>344</v>
      </c>
    </row>
    <row r="109" spans="1:5" x14ac:dyDescent="0.2">
      <c r="A109" s="488" t="s">
        <v>366</v>
      </c>
      <c r="B109" s="489">
        <v>525</v>
      </c>
      <c r="C109" s="490">
        <v>0</v>
      </c>
      <c r="D109" s="490">
        <v>248.23</v>
      </c>
      <c r="E109" s="488"/>
    </row>
    <row r="110" spans="1:5" x14ac:dyDescent="0.2">
      <c r="A110" s="488" t="s">
        <v>367</v>
      </c>
      <c r="B110" s="489">
        <v>203</v>
      </c>
      <c r="C110" s="490">
        <v>0</v>
      </c>
      <c r="D110" s="490">
        <v>63.01</v>
      </c>
      <c r="E110" s="488"/>
    </row>
    <row r="111" spans="1:5" x14ac:dyDescent="0.2">
      <c r="A111" s="488" t="s">
        <v>368</v>
      </c>
      <c r="B111" s="489">
        <v>64</v>
      </c>
      <c r="C111" s="490">
        <v>5.76</v>
      </c>
      <c r="D111" s="490">
        <v>49.97</v>
      </c>
      <c r="E111" s="488"/>
    </row>
    <row r="112" spans="1:5" x14ac:dyDescent="0.2">
      <c r="A112" s="488" t="s">
        <v>369</v>
      </c>
      <c r="B112" s="489">
        <v>168</v>
      </c>
      <c r="C112" s="490">
        <v>0</v>
      </c>
      <c r="D112" s="490">
        <v>93.2</v>
      </c>
      <c r="E112" s="488"/>
    </row>
    <row r="113" spans="1:5" x14ac:dyDescent="0.2">
      <c r="A113" s="488" t="s">
        <v>370</v>
      </c>
      <c r="B113" s="489">
        <v>265</v>
      </c>
      <c r="C113" s="490">
        <v>0</v>
      </c>
      <c r="D113" s="490">
        <v>152.56</v>
      </c>
      <c r="E113" s="488"/>
    </row>
    <row r="114" spans="1:5" x14ac:dyDescent="0.2">
      <c r="A114" s="488" t="s">
        <v>371</v>
      </c>
      <c r="B114" s="489">
        <v>248</v>
      </c>
      <c r="C114" s="490">
        <v>78.959999999999994</v>
      </c>
      <c r="D114" s="490">
        <v>250.29</v>
      </c>
      <c r="E114" s="488"/>
    </row>
    <row r="115" spans="1:5" x14ac:dyDescent="0.2">
      <c r="A115" s="488" t="s">
        <v>372</v>
      </c>
      <c r="B115" s="489">
        <v>102</v>
      </c>
      <c r="C115" s="490">
        <v>156.63</v>
      </c>
      <c r="D115" s="490">
        <v>227.09</v>
      </c>
      <c r="E115" s="488"/>
    </row>
    <row r="116" spans="1:5" x14ac:dyDescent="0.2">
      <c r="A116" s="488" t="s">
        <v>373</v>
      </c>
      <c r="B116" s="489">
        <v>148</v>
      </c>
      <c r="C116" s="490">
        <v>0</v>
      </c>
      <c r="D116" s="490">
        <v>19.53</v>
      </c>
      <c r="E116" s="488"/>
    </row>
    <row r="117" spans="1:5" x14ac:dyDescent="0.2">
      <c r="A117" s="488" t="s">
        <v>374</v>
      </c>
      <c r="B117" s="489">
        <v>77</v>
      </c>
      <c r="C117" s="490">
        <v>0</v>
      </c>
      <c r="D117" s="490">
        <v>48.23</v>
      </c>
      <c r="E117" s="488"/>
    </row>
    <row r="118" spans="1:5" x14ac:dyDescent="0.2">
      <c r="A118" s="488" t="s">
        <v>375</v>
      </c>
      <c r="B118" s="489">
        <v>229</v>
      </c>
      <c r="C118" s="490">
        <v>0</v>
      </c>
      <c r="D118" s="490">
        <v>19.010000000000002</v>
      </c>
      <c r="E118" s="488"/>
    </row>
    <row r="119" spans="1:5" x14ac:dyDescent="0.2">
      <c r="A119" s="488" t="s">
        <v>376</v>
      </c>
      <c r="B119" s="489">
        <v>273</v>
      </c>
      <c r="C119" s="490">
        <v>0</v>
      </c>
      <c r="D119" s="490">
        <v>118.15</v>
      </c>
      <c r="E119" s="488"/>
    </row>
    <row r="120" spans="1:5" x14ac:dyDescent="0.2">
      <c r="A120" s="488" t="s">
        <v>377</v>
      </c>
      <c r="B120" s="489">
        <v>125</v>
      </c>
      <c r="C120" s="490">
        <v>0</v>
      </c>
      <c r="D120" s="490">
        <v>4.41</v>
      </c>
      <c r="E120" s="488"/>
    </row>
    <row r="121" spans="1:5" x14ac:dyDescent="0.2">
      <c r="A121" s="488" t="s">
        <v>378</v>
      </c>
      <c r="B121" s="489">
        <v>73</v>
      </c>
      <c r="C121" s="490">
        <v>0</v>
      </c>
      <c r="D121" s="490">
        <v>0</v>
      </c>
      <c r="E121" s="488"/>
    </row>
    <row r="122" spans="1:5" x14ac:dyDescent="0.2">
      <c r="A122" s="488" t="s">
        <v>379</v>
      </c>
      <c r="B122" s="489">
        <v>237</v>
      </c>
      <c r="C122" s="490">
        <v>0</v>
      </c>
      <c r="D122" s="490">
        <v>67.209999999999994</v>
      </c>
      <c r="E122" s="488"/>
    </row>
    <row r="123" spans="1:5" x14ac:dyDescent="0.2">
      <c r="A123" s="488" t="s">
        <v>380</v>
      </c>
      <c r="B123" s="489">
        <v>175</v>
      </c>
      <c r="C123" s="490">
        <v>0</v>
      </c>
      <c r="D123" s="490">
        <v>62.01</v>
      </c>
      <c r="E123" s="488"/>
    </row>
    <row r="124" spans="1:5" x14ac:dyDescent="0.2">
      <c r="A124" s="488" t="s">
        <v>381</v>
      </c>
      <c r="B124" s="489">
        <v>191</v>
      </c>
      <c r="C124" s="490">
        <v>0</v>
      </c>
      <c r="D124" s="490">
        <v>15.76</v>
      </c>
      <c r="E124" s="488"/>
    </row>
    <row r="125" spans="1:5" x14ac:dyDescent="0.2">
      <c r="A125" s="488" t="s">
        <v>382</v>
      </c>
      <c r="B125" s="489">
        <v>69</v>
      </c>
      <c r="C125" s="490">
        <v>0</v>
      </c>
      <c r="D125" s="490">
        <v>43.26</v>
      </c>
      <c r="E125" s="488"/>
    </row>
    <row r="126" spans="1:5" x14ac:dyDescent="0.2">
      <c r="A126" s="488" t="s">
        <v>383</v>
      </c>
      <c r="B126" s="489">
        <v>620</v>
      </c>
      <c r="C126" s="490">
        <v>28.95</v>
      </c>
      <c r="D126" s="490">
        <v>457.29</v>
      </c>
      <c r="E126" s="488"/>
    </row>
    <row r="127" spans="1:5" x14ac:dyDescent="0.2">
      <c r="A127" s="488" t="s">
        <v>384</v>
      </c>
      <c r="B127" s="489">
        <v>215</v>
      </c>
      <c r="C127" s="490">
        <v>0</v>
      </c>
      <c r="D127" s="490">
        <v>126.02</v>
      </c>
      <c r="E127" s="488"/>
    </row>
    <row r="128" spans="1:5" x14ac:dyDescent="0.2">
      <c r="A128" s="488" t="s">
        <v>385</v>
      </c>
      <c r="B128" s="489">
        <v>153</v>
      </c>
      <c r="C128" s="490">
        <v>0</v>
      </c>
      <c r="D128" s="490">
        <v>22.59</v>
      </c>
      <c r="E128" s="488"/>
    </row>
    <row r="129" spans="1:5" x14ac:dyDescent="0.2">
      <c r="A129" s="488" t="s">
        <v>386</v>
      </c>
      <c r="B129" s="489">
        <v>411</v>
      </c>
      <c r="C129" s="490">
        <v>0</v>
      </c>
      <c r="D129" s="490">
        <v>155.13999999999999</v>
      </c>
      <c r="E129" s="488"/>
    </row>
    <row r="130" spans="1:5" x14ac:dyDescent="0.2">
      <c r="A130" s="488" t="s">
        <v>387</v>
      </c>
      <c r="B130" s="489">
        <v>44</v>
      </c>
      <c r="C130" s="490">
        <v>0</v>
      </c>
      <c r="D130" s="490">
        <v>4.79</v>
      </c>
      <c r="E130" s="488"/>
    </row>
    <row r="131" spans="1:5" x14ac:dyDescent="0.2">
      <c r="A131" s="488" t="s">
        <v>388</v>
      </c>
      <c r="B131" s="489">
        <v>146</v>
      </c>
      <c r="C131" s="490">
        <v>0</v>
      </c>
      <c r="D131" s="490">
        <v>33.6</v>
      </c>
      <c r="E131" s="488"/>
    </row>
    <row r="132" spans="1:5" x14ac:dyDescent="0.2">
      <c r="A132" s="488" t="s">
        <v>389</v>
      </c>
      <c r="B132" s="489">
        <v>36</v>
      </c>
      <c r="C132" s="490">
        <v>0</v>
      </c>
      <c r="D132" s="490">
        <v>8.82</v>
      </c>
      <c r="E132" s="488" t="s">
        <v>344</v>
      </c>
    </row>
    <row r="133" spans="1:5" x14ac:dyDescent="0.2">
      <c r="A133" s="488" t="s">
        <v>390</v>
      </c>
      <c r="B133" s="489">
        <v>271</v>
      </c>
      <c r="C133" s="490">
        <v>0</v>
      </c>
      <c r="D133" s="490">
        <v>88.58</v>
      </c>
      <c r="E133" s="488"/>
    </row>
    <row r="134" spans="1:5" x14ac:dyDescent="0.2">
      <c r="A134" s="488" t="s">
        <v>391</v>
      </c>
      <c r="B134" s="489">
        <v>324</v>
      </c>
      <c r="C134" s="490">
        <v>0</v>
      </c>
      <c r="D134" s="490">
        <v>8.75</v>
      </c>
      <c r="E134" s="488"/>
    </row>
    <row r="135" spans="1:5" x14ac:dyDescent="0.2">
      <c r="A135" s="488" t="s">
        <v>392</v>
      </c>
      <c r="B135" s="489">
        <v>355</v>
      </c>
      <c r="C135" s="490">
        <v>0</v>
      </c>
      <c r="D135" s="490">
        <v>176.83</v>
      </c>
      <c r="E135" s="488"/>
    </row>
    <row r="136" spans="1:5" x14ac:dyDescent="0.2">
      <c r="A136" s="488" t="s">
        <v>393</v>
      </c>
      <c r="B136" s="489">
        <v>281</v>
      </c>
      <c r="C136" s="490">
        <v>6.79</v>
      </c>
      <c r="D136" s="490">
        <v>200.92</v>
      </c>
      <c r="E136" s="488"/>
    </row>
    <row r="137" spans="1:5" x14ac:dyDescent="0.2">
      <c r="A137" s="488" t="s">
        <v>394</v>
      </c>
      <c r="B137" s="489">
        <v>224</v>
      </c>
      <c r="C137" s="490">
        <v>47.02</v>
      </c>
      <c r="D137" s="490">
        <v>201.78</v>
      </c>
      <c r="E137" s="488"/>
    </row>
    <row r="138" spans="1:5" x14ac:dyDescent="0.2">
      <c r="A138" s="488" t="s">
        <v>395</v>
      </c>
      <c r="B138" s="489">
        <v>105</v>
      </c>
      <c r="C138" s="490">
        <v>270.69</v>
      </c>
      <c r="D138" s="490">
        <v>343.23</v>
      </c>
      <c r="E138" s="488"/>
    </row>
    <row r="139" spans="1:5" x14ac:dyDescent="0.2">
      <c r="A139" s="488" t="s">
        <v>396</v>
      </c>
      <c r="B139" s="489">
        <v>515</v>
      </c>
      <c r="C139" s="490">
        <v>0</v>
      </c>
      <c r="D139" s="490">
        <v>299.91000000000003</v>
      </c>
      <c r="E139" s="488"/>
    </row>
    <row r="140" spans="1:5" x14ac:dyDescent="0.2">
      <c r="A140" s="488" t="s">
        <v>397</v>
      </c>
      <c r="B140" s="489">
        <v>164</v>
      </c>
      <c r="C140" s="490">
        <v>0</v>
      </c>
      <c r="D140" s="490">
        <v>67.63</v>
      </c>
      <c r="E140" s="488"/>
    </row>
    <row r="141" spans="1:5" x14ac:dyDescent="0.2">
      <c r="A141" s="488" t="s">
        <v>398</v>
      </c>
      <c r="B141" s="489">
        <v>116</v>
      </c>
      <c r="C141" s="490">
        <v>64.38</v>
      </c>
      <c r="D141" s="490">
        <v>144.52000000000001</v>
      </c>
      <c r="E141" s="488"/>
    </row>
    <row r="142" spans="1:5" x14ac:dyDescent="0.2">
      <c r="A142" s="488" t="s">
        <v>399</v>
      </c>
      <c r="B142" s="489">
        <v>359</v>
      </c>
      <c r="C142" s="490">
        <v>742.34</v>
      </c>
      <c r="D142" s="490">
        <v>990.36</v>
      </c>
      <c r="E142" s="488"/>
    </row>
    <row r="143" spans="1:5" x14ac:dyDescent="0.2">
      <c r="A143" s="488" t="s">
        <v>400</v>
      </c>
      <c r="B143" s="489">
        <v>223</v>
      </c>
      <c r="C143" s="490">
        <v>0</v>
      </c>
      <c r="D143" s="490">
        <v>5.63</v>
      </c>
      <c r="E143" s="488"/>
    </row>
    <row r="144" spans="1:5" x14ac:dyDescent="0.2">
      <c r="A144" s="488" t="s">
        <v>401</v>
      </c>
      <c r="B144" s="489">
        <v>125</v>
      </c>
      <c r="C144" s="490">
        <v>38.78</v>
      </c>
      <c r="D144" s="490">
        <v>125.14</v>
      </c>
      <c r="E144" s="488"/>
    </row>
    <row r="145" spans="1:5" x14ac:dyDescent="0.2">
      <c r="A145" s="488" t="s">
        <v>402</v>
      </c>
      <c r="B145" s="489">
        <v>163</v>
      </c>
      <c r="C145" s="490">
        <v>0</v>
      </c>
      <c r="D145" s="490">
        <v>55.82</v>
      </c>
      <c r="E145" s="488"/>
    </row>
    <row r="146" spans="1:5" x14ac:dyDescent="0.2">
      <c r="A146" s="488" t="s">
        <v>403</v>
      </c>
      <c r="B146" s="489">
        <v>579</v>
      </c>
      <c r="C146" s="490">
        <v>92.65</v>
      </c>
      <c r="D146" s="490">
        <v>492.66</v>
      </c>
      <c r="E146" s="488"/>
    </row>
    <row r="147" spans="1:5" x14ac:dyDescent="0.2">
      <c r="A147" s="488" t="s">
        <v>404</v>
      </c>
      <c r="B147" s="489">
        <v>144</v>
      </c>
      <c r="C147" s="490">
        <v>13.65</v>
      </c>
      <c r="D147" s="490">
        <v>113.14</v>
      </c>
      <c r="E147" s="488"/>
    </row>
    <row r="148" spans="1:5" x14ac:dyDescent="0.2">
      <c r="A148" s="488" t="s">
        <v>405</v>
      </c>
      <c r="B148" s="489">
        <v>202</v>
      </c>
      <c r="C148" s="490">
        <v>77.739999999999995</v>
      </c>
      <c r="D148" s="490">
        <v>217.29</v>
      </c>
      <c r="E148" s="488"/>
    </row>
    <row r="149" spans="1:5" x14ac:dyDescent="0.2">
      <c r="A149" s="488" t="s">
        <v>406</v>
      </c>
      <c r="B149" s="489">
        <v>353</v>
      </c>
      <c r="C149" s="490">
        <v>0</v>
      </c>
      <c r="D149" s="490">
        <v>98.18</v>
      </c>
      <c r="E149" s="488"/>
    </row>
    <row r="150" spans="1:5" x14ac:dyDescent="0.2">
      <c r="A150" s="488" t="s">
        <v>407</v>
      </c>
      <c r="B150" s="489">
        <v>159</v>
      </c>
      <c r="C150" s="490">
        <v>30.81</v>
      </c>
      <c r="D150" s="490">
        <v>140.66</v>
      </c>
      <c r="E150" s="488"/>
    </row>
    <row r="151" spans="1:5" x14ac:dyDescent="0.2">
      <c r="A151" s="488" t="s">
        <v>408</v>
      </c>
      <c r="B151" s="489">
        <v>283</v>
      </c>
      <c r="C151" s="490">
        <v>0</v>
      </c>
      <c r="D151" s="490">
        <v>18.63</v>
      </c>
      <c r="E151" s="488"/>
    </row>
    <row r="152" spans="1:5" x14ac:dyDescent="0.2">
      <c r="A152" s="488" t="s">
        <v>409</v>
      </c>
      <c r="B152" s="489">
        <v>115</v>
      </c>
      <c r="C152" s="490">
        <v>68.510000000000005</v>
      </c>
      <c r="D152" s="490">
        <v>147.96</v>
      </c>
      <c r="E152" s="488"/>
    </row>
    <row r="153" spans="1:5" x14ac:dyDescent="0.2">
      <c r="A153" s="488" t="s">
        <v>410</v>
      </c>
      <c r="B153" s="489">
        <v>154</v>
      </c>
      <c r="C153" s="490">
        <v>0</v>
      </c>
      <c r="D153" s="490">
        <v>43.93</v>
      </c>
      <c r="E153" s="488"/>
    </row>
    <row r="154" spans="1:5" x14ac:dyDescent="0.2">
      <c r="A154" s="488" t="s">
        <v>411</v>
      </c>
      <c r="B154" s="489">
        <v>152</v>
      </c>
      <c r="C154" s="490">
        <v>2.31</v>
      </c>
      <c r="D154" s="490">
        <v>107.32</v>
      </c>
      <c r="E154" s="488"/>
    </row>
    <row r="155" spans="1:5" x14ac:dyDescent="0.2">
      <c r="A155" s="488" t="s">
        <v>412</v>
      </c>
      <c r="B155" s="489">
        <v>442</v>
      </c>
      <c r="C155" s="490">
        <v>0</v>
      </c>
      <c r="D155" s="490">
        <v>86.04</v>
      </c>
      <c r="E155" s="488"/>
    </row>
    <row r="156" spans="1:5" x14ac:dyDescent="0.2">
      <c r="A156" s="488" t="s">
        <v>413</v>
      </c>
      <c r="B156" s="489">
        <v>153</v>
      </c>
      <c r="C156" s="490">
        <v>0</v>
      </c>
      <c r="D156" s="490">
        <v>83.76</v>
      </c>
      <c r="E156" s="488"/>
    </row>
    <row r="157" spans="1:5" x14ac:dyDescent="0.2">
      <c r="A157" s="488" t="s">
        <v>414</v>
      </c>
      <c r="B157" s="489">
        <v>159</v>
      </c>
      <c r="C157" s="490">
        <v>0</v>
      </c>
      <c r="D157" s="490">
        <v>18.16</v>
      </c>
      <c r="E157" s="488"/>
    </row>
    <row r="158" spans="1:5" x14ac:dyDescent="0.2">
      <c r="A158" s="488" t="s">
        <v>415</v>
      </c>
      <c r="B158" s="489">
        <v>115</v>
      </c>
      <c r="C158" s="490">
        <v>0</v>
      </c>
      <c r="D158" s="490">
        <v>28.11</v>
      </c>
      <c r="E158" s="488"/>
    </row>
    <row r="159" spans="1:5" x14ac:dyDescent="0.2">
      <c r="A159" s="488" t="s">
        <v>416</v>
      </c>
      <c r="B159" s="489">
        <v>95</v>
      </c>
      <c r="C159" s="490">
        <v>9</v>
      </c>
      <c r="D159" s="490">
        <v>74.63</v>
      </c>
      <c r="E159" s="488"/>
    </row>
    <row r="160" spans="1:5" x14ac:dyDescent="0.2">
      <c r="A160" s="488" t="s">
        <v>417</v>
      </c>
      <c r="B160" s="489">
        <v>98</v>
      </c>
      <c r="C160" s="490">
        <v>0</v>
      </c>
      <c r="D160" s="490">
        <v>14.38</v>
      </c>
      <c r="E160" s="488"/>
    </row>
    <row r="161" spans="1:5" x14ac:dyDescent="0.2">
      <c r="A161" s="488" t="s">
        <v>418</v>
      </c>
      <c r="B161" s="489">
        <v>176</v>
      </c>
      <c r="C161" s="490">
        <v>0</v>
      </c>
      <c r="D161" s="490">
        <v>101.08</v>
      </c>
      <c r="E161" s="488"/>
    </row>
    <row r="162" spans="1:5" x14ac:dyDescent="0.2">
      <c r="A162" s="488" t="s">
        <v>419</v>
      </c>
      <c r="B162" s="489">
        <v>121</v>
      </c>
      <c r="C162" s="490">
        <v>0</v>
      </c>
      <c r="D162" s="490">
        <v>31.9</v>
      </c>
      <c r="E162" s="488"/>
    </row>
    <row r="163" spans="1:5" x14ac:dyDescent="0.2">
      <c r="A163" s="488" t="s">
        <v>420</v>
      </c>
      <c r="B163" s="489">
        <v>290</v>
      </c>
      <c r="C163" s="490">
        <v>0</v>
      </c>
      <c r="D163" s="490">
        <v>118.52</v>
      </c>
      <c r="E163" s="488"/>
    </row>
    <row r="164" spans="1:5" x14ac:dyDescent="0.2">
      <c r="A164" s="488" t="s">
        <v>421</v>
      </c>
      <c r="B164" s="489">
        <v>357</v>
      </c>
      <c r="C164" s="490">
        <v>0</v>
      </c>
      <c r="D164" s="490">
        <v>18.87</v>
      </c>
      <c r="E164" s="488"/>
    </row>
    <row r="165" spans="1:5" x14ac:dyDescent="0.2">
      <c r="A165" s="488" t="s">
        <v>422</v>
      </c>
      <c r="B165" s="489">
        <v>167</v>
      </c>
      <c r="C165" s="490">
        <v>97.99</v>
      </c>
      <c r="D165" s="490">
        <v>213.36</v>
      </c>
      <c r="E165" s="488"/>
    </row>
    <row r="166" spans="1:5" x14ac:dyDescent="0.2">
      <c r="A166" s="488" t="s">
        <v>423</v>
      </c>
      <c r="B166" s="489">
        <v>225</v>
      </c>
      <c r="C166" s="490">
        <v>108.57</v>
      </c>
      <c r="D166" s="490">
        <v>264.01</v>
      </c>
      <c r="E166" s="488"/>
    </row>
    <row r="167" spans="1:5" x14ac:dyDescent="0.2">
      <c r="A167" s="488" t="s">
        <v>424</v>
      </c>
      <c r="B167" s="489">
        <v>73</v>
      </c>
      <c r="C167" s="490">
        <v>0</v>
      </c>
      <c r="D167" s="490">
        <v>12.4</v>
      </c>
      <c r="E167" s="488"/>
    </row>
    <row r="168" spans="1:5" x14ac:dyDescent="0.2">
      <c r="A168" s="488" t="s">
        <v>425</v>
      </c>
      <c r="B168" s="489">
        <v>264</v>
      </c>
      <c r="C168" s="490">
        <v>58.54</v>
      </c>
      <c r="D168" s="490">
        <v>240.93</v>
      </c>
      <c r="E168" s="488"/>
    </row>
    <row r="169" spans="1:5" x14ac:dyDescent="0.2">
      <c r="A169" s="488" t="s">
        <v>426</v>
      </c>
      <c r="B169" s="489">
        <v>192</v>
      </c>
      <c r="C169" s="490">
        <v>0</v>
      </c>
      <c r="D169" s="490">
        <v>106.35</v>
      </c>
      <c r="E169" s="488"/>
    </row>
    <row r="170" spans="1:5" x14ac:dyDescent="0.2">
      <c r="A170" s="488" t="s">
        <v>427</v>
      </c>
      <c r="B170" s="489">
        <v>293</v>
      </c>
      <c r="C170" s="490">
        <v>397.17</v>
      </c>
      <c r="D170" s="490">
        <v>599.59</v>
      </c>
      <c r="E170" s="488"/>
    </row>
    <row r="171" spans="1:5" x14ac:dyDescent="0.2">
      <c r="A171" s="488" t="s">
        <v>428</v>
      </c>
      <c r="B171" s="489">
        <v>421</v>
      </c>
      <c r="C171" s="490">
        <v>0</v>
      </c>
      <c r="D171" s="490">
        <v>86.68</v>
      </c>
      <c r="E171" s="488"/>
    </row>
    <row r="172" spans="1:5" x14ac:dyDescent="0.2">
      <c r="A172" s="488" t="s">
        <v>429</v>
      </c>
      <c r="B172" s="489">
        <v>606</v>
      </c>
      <c r="C172" s="490">
        <v>0</v>
      </c>
      <c r="D172" s="490">
        <v>211.07</v>
      </c>
      <c r="E172" s="488"/>
    </row>
    <row r="173" spans="1:5" x14ac:dyDescent="0.2">
      <c r="A173" s="488" t="s">
        <v>430</v>
      </c>
      <c r="B173" s="489">
        <v>76</v>
      </c>
      <c r="C173" s="490">
        <v>0</v>
      </c>
      <c r="D173" s="490">
        <v>19.05</v>
      </c>
      <c r="E173" s="488"/>
    </row>
    <row r="174" spans="1:5" x14ac:dyDescent="0.2">
      <c r="A174" s="488" t="s">
        <v>431</v>
      </c>
      <c r="B174" s="489">
        <v>229</v>
      </c>
      <c r="C174" s="490">
        <v>24.01</v>
      </c>
      <c r="D174" s="490">
        <v>182.22</v>
      </c>
      <c r="E174" s="488"/>
    </row>
    <row r="175" spans="1:5" x14ac:dyDescent="0.2">
      <c r="A175" s="488" t="s">
        <v>432</v>
      </c>
      <c r="B175" s="489">
        <v>288</v>
      </c>
      <c r="C175" s="490">
        <v>0</v>
      </c>
      <c r="D175" s="490">
        <v>34.380000000000003</v>
      </c>
      <c r="E175" s="488"/>
    </row>
    <row r="176" spans="1:5" x14ac:dyDescent="0.2">
      <c r="A176" s="488" t="s">
        <v>433</v>
      </c>
      <c r="B176" s="489">
        <v>642</v>
      </c>
      <c r="C176" s="490">
        <v>0</v>
      </c>
      <c r="D176" s="490">
        <v>136.72</v>
      </c>
      <c r="E176" s="488"/>
    </row>
    <row r="177" spans="1:5" x14ac:dyDescent="0.2">
      <c r="A177" s="488" t="s">
        <v>434</v>
      </c>
      <c r="B177" s="489">
        <v>806</v>
      </c>
      <c r="C177" s="490">
        <v>0</v>
      </c>
      <c r="D177" s="490">
        <v>41.77</v>
      </c>
      <c r="E177" s="488"/>
    </row>
    <row r="178" spans="1:5" x14ac:dyDescent="0.2">
      <c r="A178" s="488" t="s">
        <v>435</v>
      </c>
      <c r="B178" s="489">
        <v>91</v>
      </c>
      <c r="C178" s="490">
        <v>0</v>
      </c>
      <c r="D178" s="490">
        <v>40.44</v>
      </c>
      <c r="E178" s="488"/>
    </row>
    <row r="179" spans="1:5" x14ac:dyDescent="0.2">
      <c r="A179" s="488" t="s">
        <v>436</v>
      </c>
      <c r="B179" s="489">
        <v>282</v>
      </c>
      <c r="C179" s="490">
        <v>0</v>
      </c>
      <c r="D179" s="490">
        <v>130.58000000000001</v>
      </c>
      <c r="E179" s="488"/>
    </row>
    <row r="180" spans="1:5" x14ac:dyDescent="0.2">
      <c r="A180" s="488" t="s">
        <v>437</v>
      </c>
      <c r="B180" s="489">
        <v>88</v>
      </c>
      <c r="C180" s="490">
        <v>0</v>
      </c>
      <c r="D180" s="490">
        <v>24.43</v>
      </c>
      <c r="E180" s="488"/>
    </row>
    <row r="181" spans="1:5" x14ac:dyDescent="0.2">
      <c r="A181" s="488" t="s">
        <v>438</v>
      </c>
      <c r="B181" s="489">
        <v>203</v>
      </c>
      <c r="C181" s="490">
        <v>0</v>
      </c>
      <c r="D181" s="490">
        <v>71.58</v>
      </c>
      <c r="E181" s="488"/>
    </row>
    <row r="182" spans="1:5" x14ac:dyDescent="0.2">
      <c r="A182" s="488" t="s">
        <v>439</v>
      </c>
      <c r="B182" s="489">
        <v>111</v>
      </c>
      <c r="C182" s="490">
        <v>0</v>
      </c>
      <c r="D182" s="490">
        <v>11.34</v>
      </c>
      <c r="E182" s="488"/>
    </row>
    <row r="183" spans="1:5" x14ac:dyDescent="0.2">
      <c r="A183" s="488" t="s">
        <v>440</v>
      </c>
      <c r="B183" s="489">
        <v>405</v>
      </c>
      <c r="C183" s="490">
        <v>0</v>
      </c>
      <c r="D183" s="490">
        <v>23.01</v>
      </c>
      <c r="E183" s="488"/>
    </row>
    <row r="184" spans="1:5" x14ac:dyDescent="0.2">
      <c r="A184" s="488" t="s">
        <v>441</v>
      </c>
      <c r="B184" s="489">
        <v>296</v>
      </c>
      <c r="C184" s="490">
        <v>54.93</v>
      </c>
      <c r="D184" s="490">
        <v>259.42</v>
      </c>
      <c r="E184" s="488"/>
    </row>
    <row r="185" spans="1:5" x14ac:dyDescent="0.2">
      <c r="A185" s="488" t="s">
        <v>442</v>
      </c>
      <c r="B185" s="489">
        <v>128</v>
      </c>
      <c r="C185" s="490">
        <v>0</v>
      </c>
      <c r="D185" s="490">
        <v>33.58</v>
      </c>
      <c r="E185" s="488"/>
    </row>
    <row r="186" spans="1:5" x14ac:dyDescent="0.2">
      <c r="A186" s="488" t="s">
        <v>443</v>
      </c>
      <c r="B186" s="489">
        <v>93</v>
      </c>
      <c r="C186" s="490">
        <v>64.13</v>
      </c>
      <c r="D186" s="490">
        <v>128.38</v>
      </c>
      <c r="E186" s="488"/>
    </row>
    <row r="187" spans="1:5" x14ac:dyDescent="0.2">
      <c r="A187" s="488" t="s">
        <v>444</v>
      </c>
      <c r="B187" s="489">
        <v>448</v>
      </c>
      <c r="C187" s="490">
        <v>0</v>
      </c>
      <c r="D187" s="490">
        <v>301.13</v>
      </c>
      <c r="E187" s="488"/>
    </row>
    <row r="188" spans="1:5" x14ac:dyDescent="0.2">
      <c r="A188" s="488" t="s">
        <v>445</v>
      </c>
      <c r="B188" s="489">
        <v>105</v>
      </c>
      <c r="C188" s="490">
        <v>0</v>
      </c>
      <c r="D188" s="490">
        <v>27.39</v>
      </c>
      <c r="E188" s="488"/>
    </row>
    <row r="189" spans="1:5" x14ac:dyDescent="0.2">
      <c r="A189" s="488" t="s">
        <v>446</v>
      </c>
      <c r="B189" s="489">
        <v>101</v>
      </c>
      <c r="C189" s="490">
        <v>133.63999999999999</v>
      </c>
      <c r="D189" s="490">
        <v>203.41</v>
      </c>
      <c r="E189" s="488"/>
    </row>
    <row r="190" spans="1:5" x14ac:dyDescent="0.2">
      <c r="A190" s="488" t="s">
        <v>447</v>
      </c>
      <c r="B190" s="489">
        <v>255</v>
      </c>
      <c r="C190" s="490">
        <v>15.55</v>
      </c>
      <c r="D190" s="490">
        <v>191.72</v>
      </c>
      <c r="E190" s="488"/>
    </row>
    <row r="191" spans="1:5" x14ac:dyDescent="0.2">
      <c r="A191" s="488" t="s">
        <v>448</v>
      </c>
      <c r="B191" s="489">
        <v>292</v>
      </c>
      <c r="C191" s="490">
        <v>288.94</v>
      </c>
      <c r="D191" s="490">
        <v>490.68</v>
      </c>
      <c r="E191" s="488"/>
    </row>
    <row r="192" spans="1:5" x14ac:dyDescent="0.2">
      <c r="A192" s="488" t="s">
        <v>449</v>
      </c>
      <c r="B192" s="489">
        <v>416</v>
      </c>
      <c r="C192" s="490">
        <v>0</v>
      </c>
      <c r="D192" s="490">
        <v>55.54</v>
      </c>
      <c r="E192" s="488"/>
    </row>
    <row r="193" spans="1:5" x14ac:dyDescent="0.2">
      <c r="A193" s="488" t="s">
        <v>450</v>
      </c>
      <c r="B193" s="489">
        <v>349</v>
      </c>
      <c r="C193" s="490">
        <v>0</v>
      </c>
      <c r="D193" s="490">
        <v>228.28</v>
      </c>
      <c r="E193" s="488"/>
    </row>
    <row r="194" spans="1:5" x14ac:dyDescent="0.2">
      <c r="A194" s="488" t="s">
        <v>451</v>
      </c>
      <c r="B194" s="489">
        <v>200</v>
      </c>
      <c r="C194" s="490">
        <v>0</v>
      </c>
      <c r="D194" s="490">
        <v>58.89</v>
      </c>
      <c r="E194" s="488"/>
    </row>
    <row r="195" spans="1:5" x14ac:dyDescent="0.2">
      <c r="A195" s="488" t="s">
        <v>452</v>
      </c>
      <c r="B195" s="489">
        <v>33</v>
      </c>
      <c r="C195" s="490">
        <v>61.77</v>
      </c>
      <c r="D195" s="490">
        <v>84.56</v>
      </c>
      <c r="E195" s="488" t="s">
        <v>344</v>
      </c>
    </row>
    <row r="196" spans="1:5" x14ac:dyDescent="0.2">
      <c r="A196" s="488" t="s">
        <v>453</v>
      </c>
      <c r="B196" s="489">
        <v>310</v>
      </c>
      <c r="C196" s="490">
        <v>0</v>
      </c>
      <c r="D196" s="490">
        <v>111.88</v>
      </c>
      <c r="E196" s="488"/>
    </row>
    <row r="197" spans="1:5" x14ac:dyDescent="0.2">
      <c r="A197" s="488" t="s">
        <v>454</v>
      </c>
      <c r="B197" s="489">
        <v>222</v>
      </c>
      <c r="C197" s="490">
        <v>0</v>
      </c>
      <c r="D197" s="490">
        <v>24.04</v>
      </c>
      <c r="E197" s="488"/>
    </row>
    <row r="198" spans="1:5" x14ac:dyDescent="0.2">
      <c r="A198" s="488" t="s">
        <v>455</v>
      </c>
      <c r="B198" s="489">
        <v>254</v>
      </c>
      <c r="C198" s="490">
        <v>0</v>
      </c>
      <c r="D198" s="490">
        <v>93.3</v>
      </c>
      <c r="E198" s="488"/>
    </row>
    <row r="199" spans="1:5" x14ac:dyDescent="0.2">
      <c r="A199" s="488" t="s">
        <v>456</v>
      </c>
      <c r="B199" s="489">
        <v>109</v>
      </c>
      <c r="C199" s="490">
        <v>5.62</v>
      </c>
      <c r="D199" s="490">
        <v>80.92</v>
      </c>
      <c r="E199" s="488"/>
    </row>
    <row r="200" spans="1:5" x14ac:dyDescent="0.2">
      <c r="A200" s="488" t="s">
        <v>457</v>
      </c>
      <c r="B200" s="489">
        <v>187</v>
      </c>
      <c r="C200" s="490">
        <v>0</v>
      </c>
      <c r="D200" s="490">
        <v>60.17</v>
      </c>
      <c r="E200" s="488"/>
    </row>
    <row r="201" spans="1:5" x14ac:dyDescent="0.2">
      <c r="A201" s="488" t="s">
        <v>458</v>
      </c>
      <c r="B201" s="489">
        <v>58</v>
      </c>
      <c r="C201" s="490">
        <v>25.19</v>
      </c>
      <c r="D201" s="490">
        <v>65.260000000000005</v>
      </c>
      <c r="E201" s="488"/>
    </row>
    <row r="202" spans="1:5" x14ac:dyDescent="0.2">
      <c r="A202" s="488" t="s">
        <v>459</v>
      </c>
      <c r="B202" s="489">
        <v>333</v>
      </c>
      <c r="C202" s="490">
        <v>0</v>
      </c>
      <c r="D202" s="490">
        <v>19.23</v>
      </c>
      <c r="E202" s="488"/>
    </row>
    <row r="203" spans="1:5" x14ac:dyDescent="0.2">
      <c r="A203" s="488" t="s">
        <v>460</v>
      </c>
      <c r="B203" s="489">
        <v>231</v>
      </c>
      <c r="C203" s="490">
        <v>0</v>
      </c>
      <c r="D203" s="490">
        <v>109.71</v>
      </c>
      <c r="E203" s="488"/>
    </row>
    <row r="204" spans="1:5" x14ac:dyDescent="0.2">
      <c r="A204" s="488" t="s">
        <v>461</v>
      </c>
      <c r="B204" s="489">
        <v>725</v>
      </c>
      <c r="C204" s="490">
        <v>0</v>
      </c>
      <c r="D204" s="490">
        <v>81.93</v>
      </c>
      <c r="E204" s="488"/>
    </row>
    <row r="205" spans="1:5" x14ac:dyDescent="0.2">
      <c r="A205" s="488" t="s">
        <v>462</v>
      </c>
      <c r="B205" s="489">
        <v>149</v>
      </c>
      <c r="C205" s="490">
        <v>0</v>
      </c>
      <c r="D205" s="490">
        <v>87.93</v>
      </c>
      <c r="E205" s="488"/>
    </row>
    <row r="206" spans="1:5" x14ac:dyDescent="0.2">
      <c r="A206" s="488" t="s">
        <v>463</v>
      </c>
      <c r="B206" s="489">
        <v>88</v>
      </c>
      <c r="C206" s="490">
        <v>13.93</v>
      </c>
      <c r="D206" s="490">
        <v>74.73</v>
      </c>
      <c r="E206" s="488"/>
    </row>
    <row r="207" spans="1:5" x14ac:dyDescent="0.2">
      <c r="A207" s="488" t="s">
        <v>464</v>
      </c>
      <c r="B207" s="489">
        <v>49</v>
      </c>
      <c r="C207" s="490">
        <v>14.35</v>
      </c>
      <c r="D207" s="490">
        <v>48.21</v>
      </c>
      <c r="E207" s="488"/>
    </row>
    <row r="208" spans="1:5" x14ac:dyDescent="0.2">
      <c r="A208" s="488" t="s">
        <v>465</v>
      </c>
      <c r="B208" s="489">
        <v>179</v>
      </c>
      <c r="C208" s="490">
        <v>0</v>
      </c>
      <c r="D208" s="490">
        <v>34.46</v>
      </c>
      <c r="E208" s="488"/>
    </row>
    <row r="209" spans="1:5" x14ac:dyDescent="0.2">
      <c r="A209" s="488" t="s">
        <v>466</v>
      </c>
      <c r="B209" s="489">
        <v>125</v>
      </c>
      <c r="C209" s="490">
        <v>0</v>
      </c>
      <c r="D209" s="490">
        <v>33.83</v>
      </c>
      <c r="E209" s="488"/>
    </row>
    <row r="210" spans="1:5" x14ac:dyDescent="0.2">
      <c r="A210" s="488" t="s">
        <v>467</v>
      </c>
      <c r="B210" s="489">
        <v>557</v>
      </c>
      <c r="C210" s="490">
        <v>0</v>
      </c>
      <c r="D210" s="490">
        <v>143.11000000000001</v>
      </c>
      <c r="E210" s="488"/>
    </row>
    <row r="211" spans="1:5" x14ac:dyDescent="0.2">
      <c r="A211" s="488" t="s">
        <v>468</v>
      </c>
      <c r="B211" s="489">
        <v>226</v>
      </c>
      <c r="C211" s="490">
        <v>183.62</v>
      </c>
      <c r="D211" s="490">
        <v>339.75</v>
      </c>
      <c r="E211" s="488"/>
    </row>
    <row r="212" spans="1:5" x14ac:dyDescent="0.2">
      <c r="A212" s="488" t="s">
        <v>469</v>
      </c>
      <c r="B212" s="489">
        <v>285</v>
      </c>
      <c r="C212" s="490">
        <v>22.81</v>
      </c>
      <c r="D212" s="490">
        <v>219.7</v>
      </c>
      <c r="E212" s="488"/>
    </row>
    <row r="213" spans="1:5" x14ac:dyDescent="0.2">
      <c r="A213" s="488" t="s">
        <v>470</v>
      </c>
      <c r="B213" s="489">
        <v>115</v>
      </c>
      <c r="C213" s="490">
        <v>316.24</v>
      </c>
      <c r="D213" s="490">
        <v>395.69</v>
      </c>
      <c r="E213" s="488"/>
    </row>
    <row r="214" spans="1:5" x14ac:dyDescent="0.2">
      <c r="A214" s="488" t="s">
        <v>471</v>
      </c>
      <c r="B214" s="489">
        <v>167</v>
      </c>
      <c r="C214" s="490">
        <v>408.29</v>
      </c>
      <c r="D214" s="490">
        <v>523.66</v>
      </c>
      <c r="E214" s="488"/>
    </row>
    <row r="215" spans="1:5" x14ac:dyDescent="0.2">
      <c r="A215" s="488" t="s">
        <v>472</v>
      </c>
      <c r="B215" s="489">
        <v>127</v>
      </c>
      <c r="C215" s="490">
        <v>0</v>
      </c>
      <c r="D215" s="490">
        <v>58.84</v>
      </c>
      <c r="E215" s="488"/>
    </row>
    <row r="216" spans="1:5" x14ac:dyDescent="0.2">
      <c r="A216" s="488" t="s">
        <v>473</v>
      </c>
      <c r="B216" s="489">
        <v>318</v>
      </c>
      <c r="C216" s="490">
        <v>292.51</v>
      </c>
      <c r="D216" s="490">
        <v>512.21</v>
      </c>
      <c r="E216" s="488"/>
    </row>
    <row r="217" spans="1:5" x14ac:dyDescent="0.2">
      <c r="A217" s="488" t="s">
        <v>474</v>
      </c>
      <c r="B217" s="489">
        <v>361</v>
      </c>
      <c r="C217" s="490">
        <v>0</v>
      </c>
      <c r="D217" s="490">
        <v>84.76</v>
      </c>
      <c r="E217" s="488"/>
    </row>
    <row r="218" spans="1:5" x14ac:dyDescent="0.2">
      <c r="A218" s="488" t="s">
        <v>475</v>
      </c>
      <c r="B218" s="489">
        <v>223</v>
      </c>
      <c r="C218" s="490">
        <v>100.78</v>
      </c>
      <c r="D218" s="490">
        <v>254.84</v>
      </c>
      <c r="E218" s="488"/>
    </row>
    <row r="219" spans="1:5" x14ac:dyDescent="0.2">
      <c r="A219" s="488" t="s">
        <v>476</v>
      </c>
      <c r="B219" s="489">
        <v>356</v>
      </c>
      <c r="C219" s="490">
        <v>0</v>
      </c>
      <c r="D219" s="490">
        <v>145.38999999999999</v>
      </c>
      <c r="E219" s="488"/>
    </row>
    <row r="220" spans="1:5" x14ac:dyDescent="0.2">
      <c r="A220" s="488" t="s">
        <v>477</v>
      </c>
      <c r="B220" s="489">
        <v>326</v>
      </c>
      <c r="C220" s="490">
        <v>0</v>
      </c>
      <c r="D220" s="490">
        <v>193.52</v>
      </c>
      <c r="E220" s="488"/>
    </row>
    <row r="221" spans="1:5" x14ac:dyDescent="0.2">
      <c r="A221" s="488" t="s">
        <v>478</v>
      </c>
      <c r="B221" s="489">
        <v>273</v>
      </c>
      <c r="C221" s="490">
        <v>0</v>
      </c>
      <c r="D221" s="490">
        <v>28.26</v>
      </c>
      <c r="E221" s="488"/>
    </row>
    <row r="222" spans="1:5" x14ac:dyDescent="0.2">
      <c r="A222" s="488" t="s">
        <v>479</v>
      </c>
      <c r="B222" s="489">
        <v>136</v>
      </c>
      <c r="C222" s="490">
        <v>0</v>
      </c>
      <c r="D222" s="490">
        <v>24.28</v>
      </c>
      <c r="E222" s="488"/>
    </row>
    <row r="223" spans="1:5" x14ac:dyDescent="0.2">
      <c r="A223" s="488" t="s">
        <v>480</v>
      </c>
      <c r="B223" s="489">
        <v>89</v>
      </c>
      <c r="C223" s="490">
        <v>0</v>
      </c>
      <c r="D223" s="490">
        <v>14.24</v>
      </c>
      <c r="E223" s="488"/>
    </row>
    <row r="224" spans="1:5" x14ac:dyDescent="0.2">
      <c r="A224" s="488" t="s">
        <v>481</v>
      </c>
      <c r="B224" s="489">
        <v>74</v>
      </c>
      <c r="C224" s="490">
        <v>0</v>
      </c>
      <c r="D224" s="490">
        <v>17.72</v>
      </c>
      <c r="E224" s="488"/>
    </row>
    <row r="225" spans="1:5" x14ac:dyDescent="0.2">
      <c r="A225" s="488" t="s">
        <v>482</v>
      </c>
      <c r="B225" s="489">
        <v>223</v>
      </c>
      <c r="C225" s="490">
        <v>0</v>
      </c>
      <c r="D225" s="490">
        <v>114.68</v>
      </c>
      <c r="E225" s="488"/>
    </row>
    <row r="226" spans="1:5" x14ac:dyDescent="0.2">
      <c r="A226" s="488" t="s">
        <v>483</v>
      </c>
      <c r="B226" s="489">
        <v>50</v>
      </c>
      <c r="C226" s="490">
        <v>0</v>
      </c>
      <c r="D226" s="490">
        <v>25.52</v>
      </c>
      <c r="E226" s="488"/>
    </row>
    <row r="227" spans="1:5" x14ac:dyDescent="0.2">
      <c r="A227" s="488" t="s">
        <v>484</v>
      </c>
      <c r="B227" s="489">
        <v>178</v>
      </c>
      <c r="C227" s="490">
        <v>0</v>
      </c>
      <c r="D227" s="490">
        <v>24.86</v>
      </c>
      <c r="E227" s="488"/>
    </row>
    <row r="228" spans="1:5" x14ac:dyDescent="0.2">
      <c r="A228" s="488" t="s">
        <v>485</v>
      </c>
      <c r="B228" s="489">
        <v>288</v>
      </c>
      <c r="C228" s="490">
        <v>89.25</v>
      </c>
      <c r="D228" s="490">
        <v>288.22000000000003</v>
      </c>
      <c r="E228" s="488"/>
    </row>
    <row r="229" spans="1:5" x14ac:dyDescent="0.2">
      <c r="A229" s="488" t="s">
        <v>486</v>
      </c>
      <c r="B229" s="489">
        <v>226</v>
      </c>
      <c r="C229" s="490">
        <v>0</v>
      </c>
      <c r="D229" s="490">
        <v>0</v>
      </c>
      <c r="E229" s="488"/>
    </row>
    <row r="230" spans="1:5" x14ac:dyDescent="0.2">
      <c r="A230" s="488" t="s">
        <v>487</v>
      </c>
      <c r="B230" s="489">
        <v>175</v>
      </c>
      <c r="C230" s="490">
        <v>28.43</v>
      </c>
      <c r="D230" s="490">
        <v>149.33000000000001</v>
      </c>
      <c r="E230" s="488"/>
    </row>
    <row r="231" spans="1:5" x14ac:dyDescent="0.2">
      <c r="A231" s="488" t="s">
        <v>488</v>
      </c>
      <c r="B231" s="489">
        <v>136</v>
      </c>
      <c r="C231" s="490">
        <v>0</v>
      </c>
      <c r="D231" s="490">
        <v>34.659999999999997</v>
      </c>
      <c r="E231" s="488"/>
    </row>
    <row r="232" spans="1:5" x14ac:dyDescent="0.2">
      <c r="A232" s="488" t="s">
        <v>489</v>
      </c>
      <c r="B232" s="489">
        <v>189</v>
      </c>
      <c r="C232" s="490">
        <v>0</v>
      </c>
      <c r="D232" s="490">
        <v>77.77</v>
      </c>
      <c r="E232" s="488"/>
    </row>
    <row r="233" spans="1:5" x14ac:dyDescent="0.2">
      <c r="A233" s="488" t="s">
        <v>490</v>
      </c>
      <c r="B233" s="489">
        <v>507</v>
      </c>
      <c r="C233" s="490">
        <v>0</v>
      </c>
      <c r="D233" s="490">
        <v>164.94</v>
      </c>
      <c r="E233" s="488"/>
    </row>
    <row r="234" spans="1:5" x14ac:dyDescent="0.2">
      <c r="A234" s="488" t="s">
        <v>491</v>
      </c>
      <c r="B234" s="489">
        <v>306</v>
      </c>
      <c r="C234" s="490">
        <v>0</v>
      </c>
      <c r="D234" s="490">
        <v>203.74</v>
      </c>
      <c r="E234" s="488"/>
    </row>
    <row r="235" spans="1:5" x14ac:dyDescent="0.2">
      <c r="A235" s="488" t="s">
        <v>492</v>
      </c>
      <c r="B235" s="489">
        <v>83</v>
      </c>
      <c r="C235" s="490">
        <v>6.56</v>
      </c>
      <c r="D235" s="490">
        <v>63.9</v>
      </c>
      <c r="E235" s="488"/>
    </row>
    <row r="236" spans="1:5" x14ac:dyDescent="0.2">
      <c r="A236" s="488" t="s">
        <v>493</v>
      </c>
      <c r="B236" s="489">
        <v>72</v>
      </c>
      <c r="C236" s="490">
        <v>0</v>
      </c>
      <c r="D236" s="490">
        <v>9.3000000000000007</v>
      </c>
      <c r="E236" s="488"/>
    </row>
    <row r="237" spans="1:5" x14ac:dyDescent="0.2">
      <c r="A237" s="488" t="s">
        <v>494</v>
      </c>
      <c r="B237" s="489">
        <v>226</v>
      </c>
      <c r="C237" s="490">
        <v>0</v>
      </c>
      <c r="D237" s="490">
        <v>90.03</v>
      </c>
      <c r="E237" s="488"/>
    </row>
    <row r="238" spans="1:5" x14ac:dyDescent="0.2">
      <c r="A238" s="488" t="s">
        <v>495</v>
      </c>
      <c r="B238" s="489">
        <v>80</v>
      </c>
      <c r="C238" s="490">
        <v>0</v>
      </c>
      <c r="D238" s="490">
        <v>8.91</v>
      </c>
      <c r="E238" s="488"/>
    </row>
    <row r="239" spans="1:5" x14ac:dyDescent="0.2">
      <c r="A239" s="488" t="s">
        <v>496</v>
      </c>
      <c r="B239" s="489">
        <v>204</v>
      </c>
      <c r="C239" s="490">
        <v>0</v>
      </c>
      <c r="D239" s="490">
        <v>107.11</v>
      </c>
      <c r="E239" s="488"/>
    </row>
    <row r="240" spans="1:5" x14ac:dyDescent="0.2">
      <c r="A240" s="488" t="s">
        <v>497</v>
      </c>
      <c r="B240" s="489">
        <v>167</v>
      </c>
      <c r="C240" s="490">
        <v>0</v>
      </c>
      <c r="D240" s="490">
        <v>36.479999999999997</v>
      </c>
      <c r="E240" s="488"/>
    </row>
    <row r="241" spans="1:5" x14ac:dyDescent="0.2">
      <c r="A241" s="488" t="s">
        <v>498</v>
      </c>
      <c r="B241" s="489">
        <v>65</v>
      </c>
      <c r="C241" s="490">
        <v>0</v>
      </c>
      <c r="D241" s="490">
        <v>22.46</v>
      </c>
      <c r="E241" s="488"/>
    </row>
    <row r="242" spans="1:5" x14ac:dyDescent="0.2">
      <c r="A242" s="488" t="s">
        <v>499</v>
      </c>
      <c r="B242" s="489">
        <v>117</v>
      </c>
      <c r="C242" s="490">
        <v>0</v>
      </c>
      <c r="D242" s="490">
        <v>55.3</v>
      </c>
      <c r="E242" s="488"/>
    </row>
    <row r="243" spans="1:5" x14ac:dyDescent="0.2">
      <c r="A243" s="488" t="s">
        <v>500</v>
      </c>
      <c r="B243" s="489">
        <v>140</v>
      </c>
      <c r="C243" s="490">
        <v>0</v>
      </c>
      <c r="D243" s="490">
        <v>27.05</v>
      </c>
      <c r="E243" s="488"/>
    </row>
    <row r="244" spans="1:5" x14ac:dyDescent="0.2">
      <c r="A244" s="488" t="s">
        <v>501</v>
      </c>
      <c r="B244" s="489">
        <v>150</v>
      </c>
      <c r="C244" s="490">
        <v>18.13</v>
      </c>
      <c r="D244" s="490">
        <v>121.76</v>
      </c>
      <c r="E244" s="488"/>
    </row>
    <row r="245" spans="1:5" x14ac:dyDescent="0.2">
      <c r="A245" s="488" t="s">
        <v>502</v>
      </c>
      <c r="B245" s="489">
        <v>88</v>
      </c>
      <c r="C245" s="490">
        <v>0</v>
      </c>
      <c r="D245" s="490">
        <v>26.62</v>
      </c>
      <c r="E245" s="488"/>
    </row>
    <row r="246" spans="1:5" x14ac:dyDescent="0.2">
      <c r="A246" s="488" t="s">
        <v>503</v>
      </c>
      <c r="B246" s="489">
        <v>219</v>
      </c>
      <c r="C246" s="490">
        <v>279.44</v>
      </c>
      <c r="D246" s="490">
        <v>430.74</v>
      </c>
      <c r="E246" s="488"/>
    </row>
    <row r="247" spans="1:5" x14ac:dyDescent="0.2">
      <c r="A247" s="488" t="s">
        <v>504</v>
      </c>
      <c r="B247" s="489">
        <v>410</v>
      </c>
      <c r="C247" s="490">
        <v>0</v>
      </c>
      <c r="D247" s="490">
        <v>50.21</v>
      </c>
      <c r="E247" s="488"/>
    </row>
    <row r="248" spans="1:5" x14ac:dyDescent="0.2">
      <c r="A248" s="488" t="s">
        <v>505</v>
      </c>
      <c r="B248" s="489">
        <v>255</v>
      </c>
      <c r="C248" s="490">
        <v>160.71</v>
      </c>
      <c r="D248" s="490">
        <v>336.88</v>
      </c>
      <c r="E248" s="488"/>
    </row>
    <row r="249" spans="1:5" x14ac:dyDescent="0.2">
      <c r="A249" s="488" t="s">
        <v>506</v>
      </c>
      <c r="B249" s="489">
        <v>141</v>
      </c>
      <c r="C249" s="490">
        <v>0</v>
      </c>
      <c r="D249" s="490">
        <v>59.13</v>
      </c>
      <c r="E249" s="488"/>
    </row>
    <row r="250" spans="1:5" x14ac:dyDescent="0.2">
      <c r="A250" s="488" t="s">
        <v>507</v>
      </c>
      <c r="B250" s="489">
        <v>141</v>
      </c>
      <c r="C250" s="490">
        <v>86.67</v>
      </c>
      <c r="D250" s="490">
        <v>184.08</v>
      </c>
      <c r="E250" s="488"/>
    </row>
    <row r="251" spans="1:5" x14ac:dyDescent="0.2">
      <c r="A251" s="488" t="s">
        <v>508</v>
      </c>
      <c r="B251" s="489">
        <v>484</v>
      </c>
      <c r="C251" s="490">
        <v>0</v>
      </c>
      <c r="D251" s="490">
        <v>241.92</v>
      </c>
      <c r="E251" s="488"/>
    </row>
    <row r="252" spans="1:5" x14ac:dyDescent="0.2">
      <c r="A252" s="488" t="s">
        <v>509</v>
      </c>
      <c r="B252" s="489">
        <v>244</v>
      </c>
      <c r="C252" s="490">
        <v>0</v>
      </c>
      <c r="D252" s="490">
        <v>34.69</v>
      </c>
      <c r="E252" s="488"/>
    </row>
    <row r="253" spans="1:5" x14ac:dyDescent="0.2">
      <c r="A253" s="488" t="s">
        <v>510</v>
      </c>
      <c r="B253" s="489">
        <v>123</v>
      </c>
      <c r="C253" s="490">
        <v>0</v>
      </c>
      <c r="D253" s="490">
        <v>24.97</v>
      </c>
      <c r="E253" s="488"/>
    </row>
    <row r="254" spans="1:5" x14ac:dyDescent="0.2">
      <c r="A254" s="488" t="s">
        <v>511</v>
      </c>
      <c r="B254" s="489">
        <v>96</v>
      </c>
      <c r="C254" s="490">
        <v>0</v>
      </c>
      <c r="D254" s="490">
        <v>18.239999999999998</v>
      </c>
      <c r="E254" s="488"/>
    </row>
    <row r="255" spans="1:5" x14ac:dyDescent="0.2">
      <c r="A255" s="488" t="s">
        <v>512</v>
      </c>
      <c r="B255" s="489">
        <v>110</v>
      </c>
      <c r="C255" s="490">
        <v>0</v>
      </c>
      <c r="D255" s="490">
        <v>24.94</v>
      </c>
      <c r="E255" s="488"/>
    </row>
    <row r="256" spans="1:5" x14ac:dyDescent="0.2">
      <c r="A256" s="488" t="s">
        <v>513</v>
      </c>
      <c r="B256" s="489">
        <v>135</v>
      </c>
      <c r="C256" s="490">
        <v>0</v>
      </c>
      <c r="D256" s="490">
        <v>13.97</v>
      </c>
      <c r="E256" s="488"/>
    </row>
    <row r="257" spans="1:5" x14ac:dyDescent="0.2">
      <c r="A257" s="488" t="s">
        <v>514</v>
      </c>
      <c r="B257" s="489">
        <v>116</v>
      </c>
      <c r="C257" s="490">
        <v>0</v>
      </c>
      <c r="D257" s="490">
        <v>30.33</v>
      </c>
      <c r="E257" s="488"/>
    </row>
    <row r="258" spans="1:5" x14ac:dyDescent="0.2">
      <c r="A258" s="488" t="s">
        <v>515</v>
      </c>
      <c r="B258" s="489">
        <v>193</v>
      </c>
      <c r="C258" s="490">
        <v>0</v>
      </c>
      <c r="D258" s="490">
        <v>46.02</v>
      </c>
      <c r="E258" s="488"/>
    </row>
    <row r="259" spans="1:5" x14ac:dyDescent="0.2">
      <c r="A259" s="488" t="s">
        <v>516</v>
      </c>
      <c r="B259" s="489">
        <v>341</v>
      </c>
      <c r="C259" s="490">
        <v>0</v>
      </c>
      <c r="D259" s="490">
        <v>172.57</v>
      </c>
      <c r="E259" s="488"/>
    </row>
    <row r="260" spans="1:5" x14ac:dyDescent="0.2">
      <c r="A260" s="488" t="s">
        <v>517</v>
      </c>
      <c r="B260" s="489">
        <v>289</v>
      </c>
      <c r="C260" s="490">
        <v>53.55</v>
      </c>
      <c r="D260" s="490">
        <v>253.21</v>
      </c>
      <c r="E260" s="488"/>
    </row>
    <row r="261" spans="1:5" x14ac:dyDescent="0.2">
      <c r="A261" s="488" t="s">
        <v>518</v>
      </c>
      <c r="B261" s="489">
        <v>150</v>
      </c>
      <c r="C261" s="490">
        <v>0</v>
      </c>
      <c r="D261" s="490">
        <v>91.94</v>
      </c>
      <c r="E261" s="488"/>
    </row>
    <row r="262" spans="1:5" x14ac:dyDescent="0.2">
      <c r="A262" s="488" t="s">
        <v>519</v>
      </c>
      <c r="B262" s="489">
        <v>78</v>
      </c>
      <c r="C262" s="490">
        <v>0</v>
      </c>
      <c r="D262" s="490">
        <v>17.07</v>
      </c>
      <c r="E262" s="488"/>
    </row>
    <row r="263" spans="1:5" x14ac:dyDescent="0.2">
      <c r="A263" s="488" t="s">
        <v>520</v>
      </c>
      <c r="B263" s="489">
        <v>78</v>
      </c>
      <c r="C263" s="490">
        <v>15.13</v>
      </c>
      <c r="D263" s="490">
        <v>69.010000000000005</v>
      </c>
      <c r="E263" s="488"/>
    </row>
    <row r="264" spans="1:5" x14ac:dyDescent="0.2">
      <c r="A264" s="488" t="s">
        <v>521</v>
      </c>
      <c r="B264" s="489">
        <v>319</v>
      </c>
      <c r="C264" s="490">
        <v>0</v>
      </c>
      <c r="D264" s="490">
        <v>84.47</v>
      </c>
      <c r="E264" s="488"/>
    </row>
    <row r="265" spans="1:5" x14ac:dyDescent="0.2">
      <c r="A265" s="488" t="s">
        <v>522</v>
      </c>
      <c r="B265" s="489">
        <v>200</v>
      </c>
      <c r="C265" s="490">
        <v>0</v>
      </c>
      <c r="D265" s="490">
        <v>86.38</v>
      </c>
      <c r="E265" s="488"/>
    </row>
    <row r="266" spans="1:5" x14ac:dyDescent="0.2">
      <c r="A266" s="488" t="s">
        <v>523</v>
      </c>
      <c r="B266" s="489">
        <v>80</v>
      </c>
      <c r="C266" s="490">
        <v>0</v>
      </c>
      <c r="D266" s="490">
        <v>52.62</v>
      </c>
      <c r="E266" s="488"/>
    </row>
    <row r="267" spans="1:5" x14ac:dyDescent="0.2">
      <c r="A267" s="488" t="s">
        <v>524</v>
      </c>
      <c r="B267" s="489">
        <v>110</v>
      </c>
      <c r="C267" s="490">
        <v>11.74</v>
      </c>
      <c r="D267" s="490">
        <v>87.73</v>
      </c>
      <c r="E267" s="488"/>
    </row>
    <row r="268" spans="1:5" x14ac:dyDescent="0.2">
      <c r="A268" s="488" t="s">
        <v>525</v>
      </c>
      <c r="B268" s="489">
        <v>65</v>
      </c>
      <c r="C268" s="490">
        <v>0</v>
      </c>
      <c r="D268" s="490">
        <v>44.69</v>
      </c>
      <c r="E268" s="488"/>
    </row>
    <row r="269" spans="1:5" x14ac:dyDescent="0.2">
      <c r="A269" s="488" t="s">
        <v>526</v>
      </c>
      <c r="B269" s="489">
        <v>242</v>
      </c>
      <c r="C269" s="490">
        <v>95.16</v>
      </c>
      <c r="D269" s="490">
        <v>262.35000000000002</v>
      </c>
      <c r="E269" s="488"/>
    </row>
    <row r="270" spans="1:5" x14ac:dyDescent="0.2">
      <c r="A270" s="488" t="s">
        <v>527</v>
      </c>
      <c r="B270" s="489">
        <v>195</v>
      </c>
      <c r="C270" s="490">
        <v>0</v>
      </c>
      <c r="D270" s="490">
        <v>88.13</v>
      </c>
      <c r="E270" s="488"/>
    </row>
    <row r="271" spans="1:5" x14ac:dyDescent="0.2">
      <c r="A271" s="488" t="s">
        <v>528</v>
      </c>
      <c r="B271" s="489">
        <v>259</v>
      </c>
      <c r="C271" s="490">
        <v>0</v>
      </c>
      <c r="D271" s="490">
        <v>159.15</v>
      </c>
      <c r="E271" s="488"/>
    </row>
    <row r="272" spans="1:5" x14ac:dyDescent="0.2">
      <c r="A272" s="488" t="s">
        <v>529</v>
      </c>
      <c r="B272" s="489">
        <v>152</v>
      </c>
      <c r="C272" s="490">
        <v>0</v>
      </c>
      <c r="D272" s="490">
        <v>88.04</v>
      </c>
      <c r="E272" s="488"/>
    </row>
    <row r="273" spans="1:5" x14ac:dyDescent="0.2">
      <c r="A273" s="488" t="s">
        <v>530</v>
      </c>
      <c r="B273" s="489">
        <v>85</v>
      </c>
      <c r="C273" s="490">
        <v>0</v>
      </c>
      <c r="D273" s="490">
        <v>24.77</v>
      </c>
      <c r="E273" s="488"/>
    </row>
    <row r="274" spans="1:5" x14ac:dyDescent="0.2">
      <c r="A274" s="488" t="s">
        <v>531</v>
      </c>
      <c r="B274" s="489">
        <v>134</v>
      </c>
      <c r="C274" s="490">
        <v>72.84</v>
      </c>
      <c r="D274" s="490">
        <v>165.41</v>
      </c>
      <c r="E274" s="488"/>
    </row>
    <row r="275" spans="1:5" x14ac:dyDescent="0.2">
      <c r="A275" s="488" t="s">
        <v>532</v>
      </c>
      <c r="B275" s="489">
        <v>30</v>
      </c>
      <c r="C275" s="490">
        <v>18.03</v>
      </c>
      <c r="D275" s="490">
        <v>38.75</v>
      </c>
      <c r="E275" s="488" t="s">
        <v>344</v>
      </c>
    </row>
    <row r="276" spans="1:5" x14ac:dyDescent="0.2">
      <c r="A276" s="488" t="s">
        <v>533</v>
      </c>
      <c r="B276" s="489">
        <v>84</v>
      </c>
      <c r="C276" s="490">
        <v>56.78</v>
      </c>
      <c r="D276" s="490">
        <v>114.82</v>
      </c>
      <c r="E276" s="488"/>
    </row>
    <row r="277" spans="1:5" x14ac:dyDescent="0.2">
      <c r="A277" s="488" t="s">
        <v>534</v>
      </c>
      <c r="B277" s="489">
        <v>215</v>
      </c>
      <c r="C277" s="490">
        <v>0</v>
      </c>
      <c r="D277" s="490">
        <v>37.08</v>
      </c>
      <c r="E277" s="488"/>
    </row>
    <row r="278" spans="1:5" x14ac:dyDescent="0.2">
      <c r="A278" s="488" t="s">
        <v>535</v>
      </c>
      <c r="B278" s="489">
        <v>172</v>
      </c>
      <c r="C278" s="490">
        <v>191.79</v>
      </c>
      <c r="D278" s="490">
        <v>310.61</v>
      </c>
      <c r="E278" s="488"/>
    </row>
    <row r="279" spans="1:5" x14ac:dyDescent="0.2">
      <c r="A279" s="488" t="s">
        <v>536</v>
      </c>
      <c r="B279" s="489">
        <v>92</v>
      </c>
      <c r="C279" s="490">
        <v>17.739999999999998</v>
      </c>
      <c r="D279" s="490">
        <v>81.3</v>
      </c>
      <c r="E279" s="488"/>
    </row>
    <row r="280" spans="1:5" x14ac:dyDescent="0.2">
      <c r="A280" s="488" t="s">
        <v>537</v>
      </c>
      <c r="B280" s="489">
        <v>129</v>
      </c>
      <c r="C280" s="490">
        <v>0</v>
      </c>
      <c r="D280" s="490">
        <v>14.2</v>
      </c>
      <c r="E280" s="488"/>
    </row>
    <row r="281" spans="1:5" x14ac:dyDescent="0.2">
      <c r="A281" s="488" t="s">
        <v>538</v>
      </c>
      <c r="B281" s="489">
        <v>205</v>
      </c>
      <c r="C281" s="490">
        <v>0</v>
      </c>
      <c r="D281" s="490">
        <v>0</v>
      </c>
      <c r="E281" s="488"/>
    </row>
    <row r="282" spans="1:5" x14ac:dyDescent="0.2">
      <c r="A282" s="488" t="s">
        <v>539</v>
      </c>
      <c r="B282" s="489">
        <v>146</v>
      </c>
      <c r="C282" s="490">
        <v>0</v>
      </c>
      <c r="D282" s="490">
        <v>64.400000000000006</v>
      </c>
      <c r="E282" s="488"/>
    </row>
    <row r="283" spans="1:5" x14ac:dyDescent="0.2">
      <c r="A283" s="488" t="s">
        <v>540</v>
      </c>
      <c r="B283" s="489">
        <v>229</v>
      </c>
      <c r="C283" s="490">
        <v>85.84</v>
      </c>
      <c r="D283" s="490">
        <v>244.05</v>
      </c>
      <c r="E283" s="488"/>
    </row>
    <row r="284" spans="1:5" x14ac:dyDescent="0.2">
      <c r="A284" s="488" t="s">
        <v>541</v>
      </c>
      <c r="B284" s="489">
        <v>259</v>
      </c>
      <c r="C284" s="490">
        <v>0</v>
      </c>
      <c r="D284" s="490">
        <v>139.79</v>
      </c>
      <c r="E284" s="488"/>
    </row>
    <row r="285" spans="1:5" x14ac:dyDescent="0.2">
      <c r="A285" s="488" t="s">
        <v>542</v>
      </c>
      <c r="B285" s="489">
        <v>203</v>
      </c>
      <c r="C285" s="490">
        <v>0</v>
      </c>
      <c r="D285" s="490">
        <v>74.44</v>
      </c>
      <c r="E285" s="488"/>
    </row>
    <row r="286" spans="1:5" x14ac:dyDescent="0.2">
      <c r="A286" s="488" t="s">
        <v>543</v>
      </c>
      <c r="B286" s="489">
        <v>171</v>
      </c>
      <c r="C286" s="490">
        <v>0</v>
      </c>
      <c r="D286" s="490">
        <v>51.61</v>
      </c>
      <c r="E286" s="488"/>
    </row>
    <row r="287" spans="1:5" x14ac:dyDescent="0.2">
      <c r="A287" s="488" t="s">
        <v>544</v>
      </c>
      <c r="B287" s="489">
        <v>195</v>
      </c>
      <c r="C287" s="490">
        <v>0</v>
      </c>
      <c r="D287" s="490">
        <v>35.159999999999997</v>
      </c>
      <c r="E287" s="488"/>
    </row>
    <row r="288" spans="1:5" x14ac:dyDescent="0.2">
      <c r="A288" s="488" t="s">
        <v>545</v>
      </c>
      <c r="B288" s="489">
        <v>125</v>
      </c>
      <c r="C288" s="490">
        <v>0</v>
      </c>
      <c r="D288" s="490">
        <v>23.25</v>
      </c>
      <c r="E288" s="488"/>
    </row>
    <row r="289" spans="1:5" x14ac:dyDescent="0.2">
      <c r="A289" s="488" t="s">
        <v>546</v>
      </c>
      <c r="B289" s="489">
        <v>260</v>
      </c>
      <c r="C289" s="490">
        <v>0</v>
      </c>
      <c r="D289" s="490">
        <v>75.290000000000006</v>
      </c>
      <c r="E289" s="488"/>
    </row>
    <row r="290" spans="1:5" x14ac:dyDescent="0.2">
      <c r="A290" s="488" t="s">
        <v>547</v>
      </c>
      <c r="B290" s="489">
        <v>233</v>
      </c>
      <c r="C290" s="490">
        <v>2.06</v>
      </c>
      <c r="D290" s="490">
        <v>163.03</v>
      </c>
      <c r="E290" s="488"/>
    </row>
    <row r="291" spans="1:5" x14ac:dyDescent="0.2">
      <c r="A291" s="488" t="s">
        <v>548</v>
      </c>
      <c r="B291" s="489">
        <v>246</v>
      </c>
      <c r="C291" s="490">
        <v>0</v>
      </c>
      <c r="D291" s="490">
        <v>59.97</v>
      </c>
      <c r="E291" s="488"/>
    </row>
    <row r="292" spans="1:5" x14ac:dyDescent="0.2">
      <c r="A292" s="488" t="s">
        <v>549</v>
      </c>
      <c r="B292" s="489">
        <v>706</v>
      </c>
      <c r="C292" s="490">
        <v>0</v>
      </c>
      <c r="D292" s="490">
        <v>469.13</v>
      </c>
      <c r="E292" s="488"/>
    </row>
    <row r="293" spans="1:5" x14ac:dyDescent="0.2">
      <c r="A293" s="488" t="s">
        <v>550</v>
      </c>
      <c r="B293" s="489">
        <v>161</v>
      </c>
      <c r="C293" s="490">
        <v>0</v>
      </c>
      <c r="D293" s="490">
        <v>93.6</v>
      </c>
      <c r="E293" s="488"/>
    </row>
    <row r="294" spans="1:5" x14ac:dyDescent="0.2">
      <c r="A294" s="488" t="s">
        <v>551</v>
      </c>
      <c r="B294" s="489">
        <v>114</v>
      </c>
      <c r="C294" s="490">
        <v>5.9</v>
      </c>
      <c r="D294" s="490">
        <v>84.66</v>
      </c>
      <c r="E294" s="488"/>
    </row>
    <row r="295" spans="1:5" x14ac:dyDescent="0.2">
      <c r="A295" s="488" t="s">
        <v>552</v>
      </c>
      <c r="B295" s="489">
        <v>179</v>
      </c>
      <c r="C295" s="490">
        <v>0</v>
      </c>
      <c r="D295" s="490">
        <v>27</v>
      </c>
      <c r="E295" s="488"/>
    </row>
    <row r="296" spans="1:5" x14ac:dyDescent="0.2">
      <c r="A296" s="488" t="s">
        <v>553</v>
      </c>
      <c r="B296" s="489">
        <v>274</v>
      </c>
      <c r="C296" s="490">
        <v>210.38</v>
      </c>
      <c r="D296" s="490">
        <v>399.68</v>
      </c>
      <c r="E296" s="488"/>
    </row>
    <row r="297" spans="1:5" x14ac:dyDescent="0.2">
      <c r="A297" s="488" t="s">
        <v>554</v>
      </c>
      <c r="B297" s="489">
        <v>207</v>
      </c>
      <c r="C297" s="490">
        <v>0</v>
      </c>
      <c r="D297" s="490">
        <v>19.829999999999998</v>
      </c>
      <c r="E297" s="488"/>
    </row>
    <row r="298" spans="1:5" x14ac:dyDescent="0.2">
      <c r="A298" s="488" t="s">
        <v>555</v>
      </c>
      <c r="B298" s="489">
        <v>273</v>
      </c>
      <c r="C298" s="490">
        <v>0</v>
      </c>
      <c r="D298" s="490">
        <v>50.21</v>
      </c>
      <c r="E298" s="488"/>
    </row>
    <row r="299" spans="1:5" x14ac:dyDescent="0.2">
      <c r="A299" s="488" t="s">
        <v>556</v>
      </c>
      <c r="B299" s="489">
        <v>109</v>
      </c>
      <c r="C299" s="490">
        <v>22.51</v>
      </c>
      <c r="D299" s="490">
        <v>97.81</v>
      </c>
      <c r="E299" s="488"/>
    </row>
    <row r="300" spans="1:5" x14ac:dyDescent="0.2">
      <c r="A300" s="488" t="s">
        <v>557</v>
      </c>
      <c r="B300" s="489">
        <v>153</v>
      </c>
      <c r="C300" s="490">
        <v>0</v>
      </c>
      <c r="D300" s="490">
        <v>41.01</v>
      </c>
      <c r="E300" s="488"/>
    </row>
    <row r="301" spans="1:5" x14ac:dyDescent="0.2">
      <c r="A301" s="488" t="s">
        <v>558</v>
      </c>
      <c r="B301" s="489">
        <v>491</v>
      </c>
      <c r="C301" s="490">
        <v>0</v>
      </c>
      <c r="D301" s="490">
        <v>74.349999999999994</v>
      </c>
      <c r="E301" s="488"/>
    </row>
    <row r="302" spans="1:5" x14ac:dyDescent="0.2">
      <c r="A302" s="488" t="s">
        <v>559</v>
      </c>
      <c r="B302" s="489">
        <v>289</v>
      </c>
      <c r="C302" s="490">
        <v>0</v>
      </c>
      <c r="D302" s="490">
        <v>152.28</v>
      </c>
      <c r="E302" s="488"/>
    </row>
    <row r="303" spans="1:5" x14ac:dyDescent="0.2">
      <c r="A303" s="488" t="s">
        <v>560</v>
      </c>
      <c r="B303" s="489">
        <v>123</v>
      </c>
      <c r="C303" s="490">
        <v>83.26</v>
      </c>
      <c r="D303" s="490">
        <v>168.23</v>
      </c>
      <c r="E303" s="488"/>
    </row>
    <row r="304" spans="1:5" x14ac:dyDescent="0.2">
      <c r="A304" s="488" t="s">
        <v>561</v>
      </c>
      <c r="B304" s="489">
        <v>240</v>
      </c>
      <c r="C304" s="490">
        <v>0</v>
      </c>
      <c r="D304" s="490">
        <v>140.09</v>
      </c>
      <c r="E304" s="488"/>
    </row>
    <row r="305" spans="1:5" x14ac:dyDescent="0.2">
      <c r="A305" s="488" t="s">
        <v>562</v>
      </c>
      <c r="B305" s="489">
        <v>163</v>
      </c>
      <c r="C305" s="490">
        <v>0.74</v>
      </c>
      <c r="D305" s="490">
        <v>113.35</v>
      </c>
      <c r="E305" s="488"/>
    </row>
    <row r="306" spans="1:5" x14ac:dyDescent="0.2">
      <c r="A306" s="488" t="s">
        <v>563</v>
      </c>
      <c r="B306" s="489">
        <v>50</v>
      </c>
      <c r="C306" s="490">
        <v>0</v>
      </c>
      <c r="D306" s="490">
        <v>28.63</v>
      </c>
      <c r="E306" s="488"/>
    </row>
    <row r="307" spans="1:5" x14ac:dyDescent="0.2">
      <c r="A307" s="488" t="s">
        <v>564</v>
      </c>
      <c r="B307" s="489">
        <v>159</v>
      </c>
      <c r="C307" s="490">
        <v>12.19</v>
      </c>
      <c r="D307" s="490">
        <v>122.04</v>
      </c>
      <c r="E307" s="488"/>
    </row>
    <row r="308" spans="1:5" x14ac:dyDescent="0.2">
      <c r="A308" s="488" t="s">
        <v>565</v>
      </c>
      <c r="B308" s="489">
        <v>155</v>
      </c>
      <c r="C308" s="490">
        <v>25.9</v>
      </c>
      <c r="D308" s="490">
        <v>132.97999999999999</v>
      </c>
      <c r="E308" s="488"/>
    </row>
    <row r="309" spans="1:5" x14ac:dyDescent="0.2">
      <c r="A309" s="488" t="s">
        <v>566</v>
      </c>
      <c r="B309" s="489">
        <v>103</v>
      </c>
      <c r="C309" s="490">
        <v>0</v>
      </c>
      <c r="D309" s="490">
        <v>61.42</v>
      </c>
      <c r="E309" s="488"/>
    </row>
    <row r="310" spans="1:5" x14ac:dyDescent="0.2">
      <c r="A310" s="488" t="s">
        <v>567</v>
      </c>
      <c r="B310" s="489">
        <v>345</v>
      </c>
      <c r="C310" s="490">
        <v>0</v>
      </c>
      <c r="D310" s="490">
        <v>44.1</v>
      </c>
      <c r="E310" s="488"/>
    </row>
    <row r="311" spans="1:5" x14ac:dyDescent="0.2">
      <c r="A311" s="488" t="s">
        <v>568</v>
      </c>
      <c r="B311" s="489">
        <v>145</v>
      </c>
      <c r="C311" s="490">
        <v>0</v>
      </c>
      <c r="D311" s="490">
        <v>71.489999999999995</v>
      </c>
      <c r="E311" s="488"/>
    </row>
    <row r="312" spans="1:5" x14ac:dyDescent="0.2">
      <c r="A312" s="488" t="s">
        <v>569</v>
      </c>
      <c r="B312" s="489">
        <v>37</v>
      </c>
      <c r="C312" s="490">
        <v>0</v>
      </c>
      <c r="D312" s="490">
        <v>5.99</v>
      </c>
      <c r="E312" s="488" t="s">
        <v>344</v>
      </c>
    </row>
    <row r="313" spans="1:5" x14ac:dyDescent="0.2">
      <c r="A313" s="488" t="s">
        <v>570</v>
      </c>
      <c r="B313" s="489">
        <v>216</v>
      </c>
      <c r="C313" s="490">
        <v>0</v>
      </c>
      <c r="D313" s="490">
        <v>24.19</v>
      </c>
      <c r="E313" s="488"/>
    </row>
    <row r="314" spans="1:5" x14ac:dyDescent="0.2">
      <c r="A314" s="488" t="s">
        <v>571</v>
      </c>
      <c r="B314" s="489">
        <v>241</v>
      </c>
      <c r="C314" s="490">
        <v>0</v>
      </c>
      <c r="D314" s="490">
        <v>81.81</v>
      </c>
      <c r="E314" s="488"/>
    </row>
    <row r="315" spans="1:5" x14ac:dyDescent="0.2">
      <c r="A315" s="488" t="s">
        <v>572</v>
      </c>
      <c r="B315" s="489">
        <v>272</v>
      </c>
      <c r="C315" s="490">
        <v>0</v>
      </c>
      <c r="D315" s="490">
        <v>137.25</v>
      </c>
      <c r="E315" s="488"/>
    </row>
    <row r="316" spans="1:5" x14ac:dyDescent="0.2">
      <c r="A316" s="488" t="s">
        <v>573</v>
      </c>
      <c r="B316" s="489">
        <v>86</v>
      </c>
      <c r="C316" s="490">
        <v>0</v>
      </c>
      <c r="D316" s="490">
        <v>9.02</v>
      </c>
      <c r="E316" s="488"/>
    </row>
    <row r="317" spans="1:5" x14ac:dyDescent="0.2">
      <c r="A317" s="488" t="s">
        <v>574</v>
      </c>
      <c r="B317" s="489">
        <v>79</v>
      </c>
      <c r="C317" s="490">
        <v>0</v>
      </c>
      <c r="D317" s="490">
        <v>15.54</v>
      </c>
      <c r="E317" s="488"/>
    </row>
    <row r="318" spans="1:5" x14ac:dyDescent="0.2">
      <c r="A318" s="488" t="s">
        <v>575</v>
      </c>
      <c r="B318" s="489">
        <v>125</v>
      </c>
      <c r="C318" s="490">
        <v>0</v>
      </c>
      <c r="D318" s="490">
        <v>9</v>
      </c>
      <c r="E318" s="488"/>
    </row>
    <row r="319" spans="1:5" x14ac:dyDescent="0.2">
      <c r="A319" s="488" t="s">
        <v>576</v>
      </c>
      <c r="B319" s="489">
        <v>218</v>
      </c>
      <c r="C319" s="490">
        <v>0</v>
      </c>
      <c r="D319" s="490">
        <v>94.2</v>
      </c>
      <c r="E319" s="488"/>
    </row>
    <row r="320" spans="1:5" x14ac:dyDescent="0.2">
      <c r="A320" s="488" t="s">
        <v>577</v>
      </c>
      <c r="B320" s="489">
        <v>178</v>
      </c>
      <c r="C320" s="490">
        <v>5.17</v>
      </c>
      <c r="D320" s="490">
        <v>128.13999999999999</v>
      </c>
      <c r="E320" s="488"/>
    </row>
    <row r="321" spans="1:5" x14ac:dyDescent="0.2">
      <c r="A321" s="488" t="s">
        <v>578</v>
      </c>
      <c r="B321" s="489">
        <v>114</v>
      </c>
      <c r="C321" s="490">
        <v>0</v>
      </c>
      <c r="D321" s="490">
        <v>54.36</v>
      </c>
      <c r="E321" s="488"/>
    </row>
    <row r="322" spans="1:5" x14ac:dyDescent="0.2">
      <c r="A322" s="488" t="s">
        <v>579</v>
      </c>
      <c r="B322" s="489">
        <v>102</v>
      </c>
      <c r="C322" s="490">
        <v>0</v>
      </c>
      <c r="D322" s="490">
        <v>34.71</v>
      </c>
      <c r="E322" s="488"/>
    </row>
    <row r="323" spans="1:5" x14ac:dyDescent="0.2">
      <c r="A323" s="488" t="s">
        <v>580</v>
      </c>
      <c r="B323" s="489">
        <v>174</v>
      </c>
      <c r="C323" s="490">
        <v>0</v>
      </c>
      <c r="D323" s="490">
        <v>62.26</v>
      </c>
      <c r="E323" s="488"/>
    </row>
    <row r="324" spans="1:5" x14ac:dyDescent="0.2">
      <c r="A324" s="488" t="s">
        <v>581</v>
      </c>
      <c r="B324" s="489">
        <v>190</v>
      </c>
      <c r="C324" s="490">
        <v>117.3</v>
      </c>
      <c r="D324" s="490">
        <v>248.57</v>
      </c>
      <c r="E324" s="488"/>
    </row>
    <row r="325" spans="1:5" x14ac:dyDescent="0.2">
      <c r="A325" s="488" t="s">
        <v>582</v>
      </c>
      <c r="B325" s="489">
        <v>132</v>
      </c>
      <c r="C325" s="490">
        <v>0</v>
      </c>
      <c r="D325" s="490">
        <v>14.63</v>
      </c>
      <c r="E325" s="488"/>
    </row>
    <row r="326" spans="1:5" x14ac:dyDescent="0.2">
      <c r="A326" s="488" t="s">
        <v>583</v>
      </c>
      <c r="B326" s="489">
        <v>364</v>
      </c>
      <c r="C326" s="490">
        <v>0</v>
      </c>
      <c r="D326" s="490">
        <v>180.92</v>
      </c>
      <c r="E326" s="488"/>
    </row>
    <row r="327" spans="1:5" x14ac:dyDescent="0.2">
      <c r="A327" s="488" t="s">
        <v>584</v>
      </c>
      <c r="B327" s="489">
        <v>182</v>
      </c>
      <c r="C327" s="490">
        <v>178.65</v>
      </c>
      <c r="D327" s="490">
        <v>304.38</v>
      </c>
      <c r="E327" s="488"/>
    </row>
    <row r="328" spans="1:5" x14ac:dyDescent="0.2">
      <c r="A328" s="488" t="s">
        <v>585</v>
      </c>
      <c r="B328" s="489">
        <v>155</v>
      </c>
      <c r="C328" s="490">
        <v>5.95</v>
      </c>
      <c r="D328" s="490">
        <v>113.03</v>
      </c>
      <c r="E328" s="488"/>
    </row>
    <row r="329" spans="1:5" x14ac:dyDescent="0.2">
      <c r="A329" s="488" t="s">
        <v>586</v>
      </c>
      <c r="B329" s="489">
        <v>148</v>
      </c>
      <c r="C329" s="490">
        <v>0</v>
      </c>
      <c r="D329" s="490">
        <v>54.59</v>
      </c>
      <c r="E329" s="488"/>
    </row>
    <row r="330" spans="1:5" x14ac:dyDescent="0.2">
      <c r="A330" s="488" t="s">
        <v>587</v>
      </c>
      <c r="B330" s="489">
        <v>194</v>
      </c>
      <c r="C330" s="490">
        <v>0</v>
      </c>
      <c r="D330" s="490">
        <v>37.549999999999997</v>
      </c>
      <c r="E330" s="488"/>
    </row>
    <row r="331" spans="1:5" x14ac:dyDescent="0.2">
      <c r="A331" s="488" t="s">
        <v>588</v>
      </c>
      <c r="B331" s="489">
        <v>156</v>
      </c>
      <c r="C331" s="490">
        <v>46.54</v>
      </c>
      <c r="D331" s="490">
        <v>154.32</v>
      </c>
      <c r="E331" s="488"/>
    </row>
    <row r="332" spans="1:5" x14ac:dyDescent="0.2">
      <c r="A332" s="488" t="s">
        <v>589</v>
      </c>
      <c r="B332" s="489">
        <v>111</v>
      </c>
      <c r="C332" s="490">
        <v>0</v>
      </c>
      <c r="D332" s="490">
        <v>9.0399999999999991</v>
      </c>
      <c r="E332" s="488"/>
    </row>
    <row r="333" spans="1:5" x14ac:dyDescent="0.2">
      <c r="A333" s="488" t="s">
        <v>590</v>
      </c>
      <c r="B333" s="489">
        <v>342</v>
      </c>
      <c r="C333" s="490">
        <v>125.26</v>
      </c>
      <c r="D333" s="490">
        <v>361.54</v>
      </c>
      <c r="E333" s="488"/>
    </row>
    <row r="334" spans="1:5" x14ac:dyDescent="0.2">
      <c r="A334" s="488" t="s">
        <v>591</v>
      </c>
      <c r="B334" s="489">
        <v>67</v>
      </c>
      <c r="C334" s="490">
        <v>0</v>
      </c>
      <c r="D334" s="490">
        <v>0</v>
      </c>
      <c r="E334" s="488"/>
    </row>
    <row r="335" spans="1:5" x14ac:dyDescent="0.2">
      <c r="A335" s="488" t="s">
        <v>592</v>
      </c>
      <c r="B335" s="489">
        <v>338</v>
      </c>
      <c r="C335" s="490">
        <v>0</v>
      </c>
      <c r="D335" s="490">
        <v>172.82</v>
      </c>
      <c r="E335" s="488"/>
    </row>
    <row r="336" spans="1:5" x14ac:dyDescent="0.2">
      <c r="A336" s="488" t="s">
        <v>593</v>
      </c>
      <c r="B336" s="489">
        <v>135</v>
      </c>
      <c r="C336" s="490">
        <v>307.32</v>
      </c>
      <c r="D336" s="490">
        <v>400.59</v>
      </c>
      <c r="E336" s="488"/>
    </row>
    <row r="337" spans="1:5" x14ac:dyDescent="0.2">
      <c r="A337" s="488" t="s">
        <v>594</v>
      </c>
      <c r="B337" s="489">
        <v>388</v>
      </c>
      <c r="C337" s="490">
        <v>0</v>
      </c>
      <c r="D337" s="490">
        <v>231.07</v>
      </c>
      <c r="E337" s="488"/>
    </row>
    <row r="338" spans="1:5" x14ac:dyDescent="0.2">
      <c r="A338" s="488" t="s">
        <v>595</v>
      </c>
      <c r="B338" s="489">
        <v>205</v>
      </c>
      <c r="C338" s="490">
        <v>0</v>
      </c>
      <c r="D338" s="490">
        <v>44.84</v>
      </c>
      <c r="E338" s="488"/>
    </row>
    <row r="339" spans="1:5" x14ac:dyDescent="0.2">
      <c r="A339" s="488" t="s">
        <v>596</v>
      </c>
      <c r="B339" s="489">
        <v>148</v>
      </c>
      <c r="C339" s="490">
        <v>0</v>
      </c>
      <c r="D339" s="490">
        <v>64.11</v>
      </c>
      <c r="E339" s="488"/>
    </row>
    <row r="340" spans="1:5" x14ac:dyDescent="0.2">
      <c r="A340" s="488" t="s">
        <v>597</v>
      </c>
      <c r="B340" s="489">
        <v>59</v>
      </c>
      <c r="C340" s="490">
        <v>0</v>
      </c>
      <c r="D340" s="490">
        <v>20.92</v>
      </c>
      <c r="E340" s="488"/>
    </row>
    <row r="341" spans="1:5" x14ac:dyDescent="0.2">
      <c r="A341" s="488" t="s">
        <v>598</v>
      </c>
      <c r="B341" s="489">
        <v>254</v>
      </c>
      <c r="C341" s="490">
        <v>0</v>
      </c>
      <c r="D341" s="490">
        <v>160.22999999999999</v>
      </c>
      <c r="E341" s="488"/>
    </row>
    <row r="342" spans="1:5" x14ac:dyDescent="0.2">
      <c r="A342" s="488" t="s">
        <v>599</v>
      </c>
      <c r="B342" s="489">
        <v>155</v>
      </c>
      <c r="C342" s="490">
        <v>0</v>
      </c>
      <c r="D342" s="490">
        <v>42.52</v>
      </c>
      <c r="E342" s="488"/>
    </row>
    <row r="343" spans="1:5" x14ac:dyDescent="0.2">
      <c r="A343" s="488" t="s">
        <v>600</v>
      </c>
      <c r="B343" s="489">
        <v>68</v>
      </c>
      <c r="C343" s="490">
        <v>0</v>
      </c>
      <c r="D343" s="490">
        <v>41.2</v>
      </c>
      <c r="E343" s="488"/>
    </row>
    <row r="344" spans="1:5" x14ac:dyDescent="0.2">
      <c r="A344" s="488" t="s">
        <v>601</v>
      </c>
      <c r="B344" s="489">
        <v>276</v>
      </c>
      <c r="C344" s="490">
        <v>0</v>
      </c>
      <c r="D344" s="490">
        <v>104.65</v>
      </c>
      <c r="E344" s="488"/>
    </row>
    <row r="345" spans="1:5" x14ac:dyDescent="0.2">
      <c r="A345" s="488" t="s">
        <v>602</v>
      </c>
      <c r="B345" s="489">
        <v>373</v>
      </c>
      <c r="C345" s="490">
        <v>0</v>
      </c>
      <c r="D345" s="490">
        <v>68.55</v>
      </c>
      <c r="E345" s="488"/>
    </row>
    <row r="346" spans="1:5" x14ac:dyDescent="0.2">
      <c r="A346" s="488" t="s">
        <v>603</v>
      </c>
      <c r="B346" s="489">
        <v>141</v>
      </c>
      <c r="C346" s="490">
        <v>0</v>
      </c>
      <c r="D346" s="490">
        <v>9.39</v>
      </c>
      <c r="E346" s="488"/>
    </row>
    <row r="347" spans="1:5" x14ac:dyDescent="0.2">
      <c r="A347" s="488" t="s">
        <v>604</v>
      </c>
      <c r="B347" s="489">
        <v>85</v>
      </c>
      <c r="C347" s="490">
        <v>44.32</v>
      </c>
      <c r="D347" s="490">
        <v>103.04</v>
      </c>
      <c r="E347" s="488"/>
    </row>
    <row r="348" spans="1:5" x14ac:dyDescent="0.2">
      <c r="A348" s="488" t="s">
        <v>605</v>
      </c>
      <c r="B348" s="489">
        <v>251</v>
      </c>
      <c r="C348" s="490">
        <v>0</v>
      </c>
      <c r="D348" s="490">
        <v>23.03</v>
      </c>
      <c r="E348" s="488"/>
    </row>
    <row r="349" spans="1:5" x14ac:dyDescent="0.2">
      <c r="A349" s="488" t="s">
        <v>606</v>
      </c>
      <c r="B349" s="489">
        <v>94</v>
      </c>
      <c r="C349" s="490">
        <v>0</v>
      </c>
      <c r="D349" s="490">
        <v>0</v>
      </c>
      <c r="E349" s="488"/>
    </row>
    <row r="350" spans="1:5" x14ac:dyDescent="0.2">
      <c r="A350" s="488" t="s">
        <v>607</v>
      </c>
      <c r="B350" s="489">
        <v>184</v>
      </c>
      <c r="C350" s="490">
        <v>0</v>
      </c>
      <c r="D350" s="490">
        <v>56.5</v>
      </c>
      <c r="E350" s="488"/>
    </row>
    <row r="351" spans="1:5" x14ac:dyDescent="0.2">
      <c r="A351" s="488" t="s">
        <v>608</v>
      </c>
      <c r="B351" s="489">
        <v>208</v>
      </c>
      <c r="C351" s="490">
        <v>0</v>
      </c>
      <c r="D351" s="490">
        <v>106.1</v>
      </c>
      <c r="E351" s="488"/>
    </row>
    <row r="352" spans="1:5" x14ac:dyDescent="0.2">
      <c r="A352" s="488" t="s">
        <v>609</v>
      </c>
      <c r="B352" s="489">
        <v>148</v>
      </c>
      <c r="C352" s="490">
        <v>0</v>
      </c>
      <c r="D352" s="490">
        <v>42.05</v>
      </c>
      <c r="E352" s="488"/>
    </row>
    <row r="353" spans="1:5" x14ac:dyDescent="0.2">
      <c r="A353" s="488" t="s">
        <v>610</v>
      </c>
      <c r="B353" s="489">
        <v>64</v>
      </c>
      <c r="C353" s="490">
        <v>105.62</v>
      </c>
      <c r="D353" s="490">
        <v>149.83000000000001</v>
      </c>
      <c r="E353" s="488"/>
    </row>
    <row r="354" spans="1:5" x14ac:dyDescent="0.2">
      <c r="A354" s="488" t="s">
        <v>611</v>
      </c>
      <c r="B354" s="489">
        <v>139</v>
      </c>
      <c r="C354" s="490">
        <v>0</v>
      </c>
      <c r="D354" s="490">
        <v>19.100000000000001</v>
      </c>
      <c r="E354" s="488"/>
    </row>
    <row r="355" spans="1:5" x14ac:dyDescent="0.2">
      <c r="A355" s="488" t="s">
        <v>612</v>
      </c>
      <c r="B355" s="489">
        <v>63</v>
      </c>
      <c r="C355" s="490">
        <v>0</v>
      </c>
      <c r="D355" s="490">
        <v>39.520000000000003</v>
      </c>
      <c r="E355" s="488"/>
    </row>
    <row r="356" spans="1:5" x14ac:dyDescent="0.2">
      <c r="A356" s="488" t="s">
        <v>613</v>
      </c>
      <c r="B356" s="489">
        <v>101</v>
      </c>
      <c r="C356" s="490">
        <v>29.82</v>
      </c>
      <c r="D356" s="490">
        <v>99.6</v>
      </c>
      <c r="E356" s="488"/>
    </row>
    <row r="357" spans="1:5" x14ac:dyDescent="0.2">
      <c r="A357" s="488" t="s">
        <v>614</v>
      </c>
      <c r="B357" s="489">
        <v>477</v>
      </c>
      <c r="C357" s="490">
        <v>29.69</v>
      </c>
      <c r="D357" s="490">
        <v>359.23</v>
      </c>
      <c r="E357" s="488"/>
    </row>
    <row r="358" spans="1:5" x14ac:dyDescent="0.2">
      <c r="A358" s="488" t="s">
        <v>615</v>
      </c>
      <c r="B358" s="489">
        <v>202</v>
      </c>
      <c r="C358" s="490">
        <v>81.56</v>
      </c>
      <c r="D358" s="490">
        <v>221.11</v>
      </c>
      <c r="E358" s="488"/>
    </row>
    <row r="359" spans="1:5" x14ac:dyDescent="0.2">
      <c r="A359" s="488" t="s">
        <v>616</v>
      </c>
      <c r="B359" s="489">
        <v>297</v>
      </c>
      <c r="C359" s="490">
        <v>0</v>
      </c>
      <c r="D359" s="490">
        <v>87.63</v>
      </c>
      <c r="E359" s="488"/>
    </row>
    <row r="360" spans="1:5" x14ac:dyDescent="0.2">
      <c r="A360" s="488" t="s">
        <v>617</v>
      </c>
      <c r="B360" s="489">
        <v>306</v>
      </c>
      <c r="C360" s="490">
        <v>0</v>
      </c>
      <c r="D360" s="490">
        <v>54.99</v>
      </c>
      <c r="E360" s="488"/>
    </row>
    <row r="361" spans="1:5" x14ac:dyDescent="0.2">
      <c r="A361" s="488" t="s">
        <v>618</v>
      </c>
      <c r="B361" s="489">
        <v>103</v>
      </c>
      <c r="C361" s="490">
        <v>72.319999999999993</v>
      </c>
      <c r="D361" s="490">
        <v>143.47</v>
      </c>
      <c r="E361" s="488"/>
    </row>
    <row r="362" spans="1:5" x14ac:dyDescent="0.2">
      <c r="A362" s="488" t="s">
        <v>619</v>
      </c>
      <c r="B362" s="489">
        <v>126</v>
      </c>
      <c r="C362" s="490">
        <v>0</v>
      </c>
      <c r="D362" s="490">
        <v>46.47</v>
      </c>
      <c r="E362" s="488"/>
    </row>
    <row r="363" spans="1:5" x14ac:dyDescent="0.2">
      <c r="A363" s="488" t="s">
        <v>620</v>
      </c>
      <c r="B363" s="489">
        <v>105</v>
      </c>
      <c r="C363" s="490">
        <v>69.5</v>
      </c>
      <c r="D363" s="490">
        <v>142.04</v>
      </c>
      <c r="E363" s="488"/>
    </row>
    <row r="364" spans="1:5" x14ac:dyDescent="0.2">
      <c r="A364" s="488" t="s">
        <v>621</v>
      </c>
      <c r="B364" s="489">
        <v>318</v>
      </c>
      <c r="C364" s="490">
        <v>0</v>
      </c>
      <c r="D364" s="490">
        <v>121.69</v>
      </c>
      <c r="E364" s="488"/>
    </row>
    <row r="365" spans="1:5" x14ac:dyDescent="0.2">
      <c r="A365" s="488" t="s">
        <v>622</v>
      </c>
      <c r="B365" s="489">
        <v>220</v>
      </c>
      <c r="C365" s="490">
        <v>98.4</v>
      </c>
      <c r="D365" s="490">
        <v>250.39</v>
      </c>
      <c r="E365" s="488"/>
    </row>
    <row r="366" spans="1:5" x14ac:dyDescent="0.2">
      <c r="A366" s="488" t="s">
        <v>623</v>
      </c>
      <c r="B366" s="489">
        <v>230</v>
      </c>
      <c r="C366" s="490">
        <v>0</v>
      </c>
      <c r="D366" s="490">
        <v>120.13</v>
      </c>
      <c r="E366" s="488"/>
    </row>
    <row r="367" spans="1:5" x14ac:dyDescent="0.2">
      <c r="A367" s="488" t="s">
        <v>624</v>
      </c>
      <c r="B367" s="489">
        <v>341</v>
      </c>
      <c r="C367" s="490">
        <v>0</v>
      </c>
      <c r="D367" s="490">
        <v>90.14</v>
      </c>
      <c r="E367" s="488"/>
    </row>
    <row r="368" spans="1:5" x14ac:dyDescent="0.2">
      <c r="A368" s="488" t="s">
        <v>625</v>
      </c>
      <c r="B368" s="489">
        <v>132</v>
      </c>
      <c r="C368" s="490">
        <v>45.46</v>
      </c>
      <c r="D368" s="490">
        <v>136.66</v>
      </c>
      <c r="E368" s="488"/>
    </row>
    <row r="369" spans="1:5" x14ac:dyDescent="0.2">
      <c r="A369" s="488" t="s">
        <v>626</v>
      </c>
      <c r="B369" s="489">
        <v>130</v>
      </c>
      <c r="C369" s="490">
        <v>0</v>
      </c>
      <c r="D369" s="490">
        <v>26.55</v>
      </c>
      <c r="E369" s="488"/>
    </row>
    <row r="370" spans="1:5" x14ac:dyDescent="0.2">
      <c r="A370" s="488" t="s">
        <v>627</v>
      </c>
      <c r="B370" s="489">
        <v>62</v>
      </c>
      <c r="C370" s="490">
        <v>0</v>
      </c>
      <c r="D370" s="490">
        <v>27.55</v>
      </c>
      <c r="E370" s="488"/>
    </row>
    <row r="371" spans="1:5" x14ac:dyDescent="0.2">
      <c r="A371" s="488" t="s">
        <v>628</v>
      </c>
      <c r="B371" s="489">
        <v>295</v>
      </c>
      <c r="C371" s="490">
        <v>0</v>
      </c>
      <c r="D371" s="490">
        <v>10.63</v>
      </c>
      <c r="E371" s="488"/>
    </row>
    <row r="372" spans="1:5" x14ac:dyDescent="0.2">
      <c r="A372" s="488" t="s">
        <v>629</v>
      </c>
      <c r="B372" s="489">
        <v>282</v>
      </c>
      <c r="C372" s="490">
        <v>0</v>
      </c>
      <c r="D372" s="490">
        <v>153.62</v>
      </c>
      <c r="E372" s="488"/>
    </row>
    <row r="373" spans="1:5" x14ac:dyDescent="0.2">
      <c r="A373" s="488" t="s">
        <v>630</v>
      </c>
      <c r="B373" s="489">
        <v>315</v>
      </c>
      <c r="C373" s="490">
        <v>0</v>
      </c>
      <c r="D373" s="490">
        <v>167.54</v>
      </c>
      <c r="E373" s="488"/>
    </row>
    <row r="374" spans="1:5" x14ac:dyDescent="0.2">
      <c r="A374" s="488" t="s">
        <v>631</v>
      </c>
      <c r="B374" s="489">
        <v>153</v>
      </c>
      <c r="C374" s="490">
        <v>0</v>
      </c>
      <c r="D374" s="490">
        <v>36.83</v>
      </c>
      <c r="E374" s="488"/>
    </row>
    <row r="375" spans="1:5" x14ac:dyDescent="0.2">
      <c r="A375" s="488" t="s">
        <v>632</v>
      </c>
      <c r="B375" s="489">
        <v>487</v>
      </c>
      <c r="C375" s="490">
        <v>0</v>
      </c>
      <c r="D375" s="490">
        <v>184.17</v>
      </c>
      <c r="E375" s="488"/>
    </row>
    <row r="376" spans="1:5" x14ac:dyDescent="0.2">
      <c r="A376" s="488" t="s">
        <v>633</v>
      </c>
      <c r="B376" s="489">
        <v>82</v>
      </c>
      <c r="C376" s="490">
        <v>0</v>
      </c>
      <c r="D376" s="490">
        <v>37.28</v>
      </c>
      <c r="E376" s="488"/>
    </row>
    <row r="377" spans="1:5" x14ac:dyDescent="0.2">
      <c r="A377" s="488" t="s">
        <v>634</v>
      </c>
      <c r="B377" s="489">
        <v>123</v>
      </c>
      <c r="C377" s="490">
        <v>0.38</v>
      </c>
      <c r="D377" s="490">
        <v>85.36</v>
      </c>
      <c r="E377" s="488"/>
    </row>
    <row r="378" spans="1:5" x14ac:dyDescent="0.2">
      <c r="A378" s="488" t="s">
        <v>635</v>
      </c>
      <c r="B378" s="489">
        <v>123</v>
      </c>
      <c r="C378" s="490">
        <v>31.43</v>
      </c>
      <c r="D378" s="490">
        <v>116.4</v>
      </c>
      <c r="E378" s="488"/>
    </row>
    <row r="379" spans="1:5" x14ac:dyDescent="0.2">
      <c r="A379" s="488" t="s">
        <v>636</v>
      </c>
      <c r="B379" s="489">
        <v>90</v>
      </c>
      <c r="C379" s="490">
        <v>13.01</v>
      </c>
      <c r="D379" s="490">
        <v>75.19</v>
      </c>
      <c r="E379" s="488"/>
    </row>
    <row r="380" spans="1:5" x14ac:dyDescent="0.2">
      <c r="A380" s="488" t="s">
        <v>637</v>
      </c>
      <c r="B380" s="489">
        <v>102</v>
      </c>
      <c r="C380" s="490">
        <v>26.96</v>
      </c>
      <c r="D380" s="490">
        <v>97.43</v>
      </c>
      <c r="E380" s="488"/>
    </row>
    <row r="381" spans="1:5" x14ac:dyDescent="0.2">
      <c r="A381" s="488" t="s">
        <v>638</v>
      </c>
      <c r="B381" s="489">
        <v>218</v>
      </c>
      <c r="C381" s="490">
        <v>0</v>
      </c>
      <c r="D381" s="490">
        <v>76.91</v>
      </c>
      <c r="E381" s="488"/>
    </row>
    <row r="382" spans="1:5" x14ac:dyDescent="0.2">
      <c r="A382" s="488" t="s">
        <v>639</v>
      </c>
      <c r="B382" s="489">
        <v>227</v>
      </c>
      <c r="C382" s="490">
        <v>0</v>
      </c>
      <c r="D382" s="490">
        <v>34.44</v>
      </c>
      <c r="E382" s="488"/>
    </row>
    <row r="383" spans="1:5" x14ac:dyDescent="0.2">
      <c r="A383" s="488" t="s">
        <v>640</v>
      </c>
      <c r="B383" s="489">
        <v>197</v>
      </c>
      <c r="C383" s="490">
        <v>0</v>
      </c>
      <c r="D383" s="490">
        <v>21.71</v>
      </c>
      <c r="E383" s="488"/>
    </row>
    <row r="384" spans="1:5" x14ac:dyDescent="0.2">
      <c r="A384" s="488" t="s">
        <v>641</v>
      </c>
      <c r="B384" s="489">
        <v>270</v>
      </c>
      <c r="C384" s="490">
        <v>0</v>
      </c>
      <c r="D384" s="490">
        <v>73.650000000000006</v>
      </c>
      <c r="E384" s="488"/>
    </row>
    <row r="385" spans="1:5" x14ac:dyDescent="0.2">
      <c r="A385" s="488" t="s">
        <v>642</v>
      </c>
      <c r="B385" s="489">
        <v>98</v>
      </c>
      <c r="C385" s="490">
        <v>23.6</v>
      </c>
      <c r="D385" s="490">
        <v>91.31</v>
      </c>
      <c r="E385" s="488"/>
    </row>
    <row r="386" spans="1:5" x14ac:dyDescent="0.2">
      <c r="A386" s="488" t="s">
        <v>643</v>
      </c>
      <c r="B386" s="489">
        <v>33</v>
      </c>
      <c r="C386" s="490">
        <v>0</v>
      </c>
      <c r="D386" s="490">
        <v>13.69</v>
      </c>
      <c r="E386" s="488" t="s">
        <v>344</v>
      </c>
    </row>
    <row r="387" spans="1:5" x14ac:dyDescent="0.2">
      <c r="A387" s="488" t="s">
        <v>644</v>
      </c>
      <c r="B387" s="489">
        <v>214</v>
      </c>
      <c r="C387" s="490">
        <v>53.05</v>
      </c>
      <c r="D387" s="490">
        <v>200.9</v>
      </c>
      <c r="E387" s="488"/>
    </row>
    <row r="388" spans="1:5" x14ac:dyDescent="0.2">
      <c r="A388" s="488" t="s">
        <v>645</v>
      </c>
      <c r="B388" s="489">
        <v>157</v>
      </c>
      <c r="C388" s="490">
        <v>0</v>
      </c>
      <c r="D388" s="490">
        <v>37.159999999999997</v>
      </c>
      <c r="E388" s="488"/>
    </row>
    <row r="389" spans="1:5" x14ac:dyDescent="0.2">
      <c r="A389" s="488" t="s">
        <v>646</v>
      </c>
      <c r="B389" s="489">
        <v>61</v>
      </c>
      <c r="C389" s="490">
        <v>0</v>
      </c>
      <c r="D389" s="490">
        <v>34.770000000000003</v>
      </c>
      <c r="E389" s="488"/>
    </row>
    <row r="390" spans="1:5" x14ac:dyDescent="0.2">
      <c r="A390" s="488" t="s">
        <v>647</v>
      </c>
      <c r="B390" s="489">
        <v>92</v>
      </c>
      <c r="C390" s="490">
        <v>0</v>
      </c>
      <c r="D390" s="490">
        <v>37.92</v>
      </c>
      <c r="E390" s="488"/>
    </row>
    <row r="391" spans="1:5" x14ac:dyDescent="0.2">
      <c r="A391" s="488" t="s">
        <v>648</v>
      </c>
      <c r="B391" s="489">
        <v>133</v>
      </c>
      <c r="C391" s="490">
        <v>56.18</v>
      </c>
      <c r="D391" s="490">
        <v>148.06</v>
      </c>
      <c r="E391" s="488"/>
    </row>
    <row r="392" spans="1:5" x14ac:dyDescent="0.2">
      <c r="A392" s="488" t="s">
        <v>649</v>
      </c>
      <c r="B392" s="489">
        <v>129</v>
      </c>
      <c r="C392" s="490">
        <v>0</v>
      </c>
      <c r="D392" s="490">
        <v>28.97</v>
      </c>
      <c r="E392" s="488"/>
    </row>
    <row r="393" spans="1:5" x14ac:dyDescent="0.2">
      <c r="A393" s="488" t="s">
        <v>650</v>
      </c>
      <c r="B393" s="489">
        <v>251</v>
      </c>
      <c r="C393" s="490">
        <v>0</v>
      </c>
      <c r="D393" s="490">
        <v>6.01</v>
      </c>
      <c r="E393" s="488"/>
    </row>
    <row r="394" spans="1:5" x14ac:dyDescent="0.2">
      <c r="A394" s="488" t="s">
        <v>651</v>
      </c>
      <c r="B394" s="489">
        <v>100</v>
      </c>
      <c r="C394" s="490">
        <v>0</v>
      </c>
      <c r="D394" s="490">
        <v>30.98</v>
      </c>
      <c r="E394" s="488"/>
    </row>
    <row r="395" spans="1:5" x14ac:dyDescent="0.2">
      <c r="A395" s="488" t="s">
        <v>652</v>
      </c>
      <c r="B395" s="489">
        <v>83</v>
      </c>
      <c r="C395" s="490">
        <v>0</v>
      </c>
      <c r="D395" s="490">
        <v>0</v>
      </c>
      <c r="E395" s="488"/>
    </row>
    <row r="396" spans="1:5" x14ac:dyDescent="0.2">
      <c r="A396" s="488" t="s">
        <v>653</v>
      </c>
      <c r="B396" s="489">
        <v>102</v>
      </c>
      <c r="C396" s="490">
        <v>0</v>
      </c>
      <c r="D396" s="490">
        <v>17.010000000000002</v>
      </c>
      <c r="E396" s="488"/>
    </row>
    <row r="397" spans="1:5" x14ac:dyDescent="0.2">
      <c r="A397" s="488" t="s">
        <v>654</v>
      </c>
      <c r="B397" s="489">
        <v>46</v>
      </c>
      <c r="C397" s="490">
        <v>1.64</v>
      </c>
      <c r="D397" s="490">
        <v>33.42</v>
      </c>
      <c r="E397" s="488"/>
    </row>
    <row r="398" spans="1:5" x14ac:dyDescent="0.2">
      <c r="A398" s="488" t="s">
        <v>655</v>
      </c>
      <c r="B398" s="489">
        <v>233</v>
      </c>
      <c r="C398" s="490">
        <v>0</v>
      </c>
      <c r="D398" s="490">
        <v>15.81</v>
      </c>
      <c r="E398" s="488"/>
    </row>
    <row r="399" spans="1:5" x14ac:dyDescent="0.2">
      <c r="A399" s="488" t="s">
        <v>656</v>
      </c>
      <c r="B399" s="489">
        <v>100</v>
      </c>
      <c r="C399" s="490">
        <v>0</v>
      </c>
      <c r="D399" s="490">
        <v>63.23</v>
      </c>
      <c r="E399" s="488"/>
    </row>
    <row r="400" spans="1:5" x14ac:dyDescent="0.2">
      <c r="A400" s="488" t="s">
        <v>657</v>
      </c>
      <c r="B400" s="489">
        <v>117</v>
      </c>
      <c r="C400" s="490">
        <v>0</v>
      </c>
      <c r="D400" s="490">
        <v>43.26</v>
      </c>
      <c r="E400" s="488"/>
    </row>
    <row r="401" spans="1:5" x14ac:dyDescent="0.2">
      <c r="A401" s="488" t="s">
        <v>658</v>
      </c>
      <c r="B401" s="489">
        <v>68</v>
      </c>
      <c r="C401" s="490">
        <v>0</v>
      </c>
      <c r="D401" s="490">
        <v>35.76</v>
      </c>
      <c r="E401" s="488"/>
    </row>
    <row r="402" spans="1:5" x14ac:dyDescent="0.2">
      <c r="A402" s="488" t="s">
        <v>659</v>
      </c>
      <c r="B402" s="489">
        <v>93</v>
      </c>
      <c r="C402" s="490">
        <v>0</v>
      </c>
      <c r="D402" s="490">
        <v>10.24</v>
      </c>
      <c r="E402" s="488"/>
    </row>
    <row r="403" spans="1:5" x14ac:dyDescent="0.2">
      <c r="A403" s="488" t="s">
        <v>660</v>
      </c>
      <c r="B403" s="489">
        <v>234</v>
      </c>
      <c r="C403" s="490">
        <v>0</v>
      </c>
      <c r="D403" s="490">
        <v>96.12</v>
      </c>
      <c r="E403" s="488"/>
    </row>
    <row r="404" spans="1:5" x14ac:dyDescent="0.2">
      <c r="A404" s="488" t="s">
        <v>661</v>
      </c>
      <c r="B404" s="489">
        <v>537</v>
      </c>
      <c r="C404" s="490">
        <v>0</v>
      </c>
      <c r="D404" s="490">
        <v>4.47</v>
      </c>
      <c r="E404" s="488"/>
    </row>
    <row r="405" spans="1:5" x14ac:dyDescent="0.2">
      <c r="A405" s="488" t="s">
        <v>662</v>
      </c>
      <c r="B405" s="489">
        <v>170</v>
      </c>
      <c r="C405" s="490">
        <v>0</v>
      </c>
      <c r="D405" s="490">
        <v>32.97</v>
      </c>
      <c r="E405" s="488"/>
    </row>
    <row r="406" spans="1:5" x14ac:dyDescent="0.2">
      <c r="A406" s="488" t="s">
        <v>663</v>
      </c>
      <c r="B406" s="489">
        <v>232</v>
      </c>
      <c r="C406" s="490">
        <v>0</v>
      </c>
      <c r="D406" s="490">
        <v>67.64</v>
      </c>
      <c r="E406" s="488"/>
    </row>
    <row r="407" spans="1:5" x14ac:dyDescent="0.2">
      <c r="A407" s="488" t="s">
        <v>664</v>
      </c>
      <c r="B407" s="489">
        <v>165</v>
      </c>
      <c r="C407" s="490">
        <v>0</v>
      </c>
      <c r="D407" s="490">
        <v>24.64</v>
      </c>
      <c r="E407" s="488"/>
    </row>
    <row r="408" spans="1:5" x14ac:dyDescent="0.2">
      <c r="A408" s="488" t="s">
        <v>665</v>
      </c>
      <c r="B408" s="489">
        <v>129</v>
      </c>
      <c r="C408" s="490">
        <v>0</v>
      </c>
      <c r="D408" s="490">
        <v>57.1</v>
      </c>
      <c r="E408" s="488"/>
    </row>
    <row r="409" spans="1:5" x14ac:dyDescent="0.2">
      <c r="A409" s="488" t="s">
        <v>666</v>
      </c>
      <c r="B409" s="489">
        <v>147</v>
      </c>
      <c r="C409" s="490">
        <v>0</v>
      </c>
      <c r="D409" s="490">
        <v>32.82</v>
      </c>
      <c r="E409" s="488"/>
    </row>
    <row r="410" spans="1:5" x14ac:dyDescent="0.2">
      <c r="A410" s="488" t="s">
        <v>667</v>
      </c>
      <c r="B410" s="489">
        <v>93</v>
      </c>
      <c r="C410" s="490">
        <v>0</v>
      </c>
      <c r="D410" s="490">
        <v>20.18</v>
      </c>
      <c r="E410" s="488"/>
    </row>
    <row r="411" spans="1:5" x14ac:dyDescent="0.2">
      <c r="A411" s="488" t="s">
        <v>668</v>
      </c>
      <c r="B411" s="489">
        <v>143</v>
      </c>
      <c r="C411" s="490">
        <v>0</v>
      </c>
      <c r="D411" s="490">
        <v>6.21</v>
      </c>
      <c r="E411" s="488"/>
    </row>
    <row r="412" spans="1:5" x14ac:dyDescent="0.2">
      <c r="A412" s="488" t="s">
        <v>669</v>
      </c>
      <c r="B412" s="489">
        <v>444</v>
      </c>
      <c r="C412" s="490">
        <v>0</v>
      </c>
      <c r="D412" s="490">
        <v>50.66</v>
      </c>
      <c r="E412" s="488"/>
    </row>
    <row r="413" spans="1:5" x14ac:dyDescent="0.2">
      <c r="A413" s="488" t="s">
        <v>670</v>
      </c>
      <c r="B413" s="489">
        <v>229</v>
      </c>
      <c r="C413" s="490">
        <v>0</v>
      </c>
      <c r="D413" s="490">
        <v>127.19</v>
      </c>
      <c r="E413" s="488"/>
    </row>
    <row r="414" spans="1:5" x14ac:dyDescent="0.2">
      <c r="A414" s="488" t="s">
        <v>671</v>
      </c>
      <c r="B414" s="489">
        <v>105</v>
      </c>
      <c r="C414" s="490">
        <v>0</v>
      </c>
      <c r="D414" s="490">
        <v>4.96</v>
      </c>
      <c r="E414" s="488"/>
    </row>
    <row r="415" spans="1:5" x14ac:dyDescent="0.2">
      <c r="A415" s="488" t="s">
        <v>672</v>
      </c>
      <c r="B415" s="489">
        <v>235</v>
      </c>
      <c r="C415" s="490">
        <v>0</v>
      </c>
      <c r="D415" s="490">
        <v>62.85</v>
      </c>
      <c r="E415" s="488"/>
    </row>
    <row r="416" spans="1:5" x14ac:dyDescent="0.2">
      <c r="A416" s="488" t="s">
        <v>673</v>
      </c>
      <c r="B416" s="489">
        <v>107</v>
      </c>
      <c r="C416" s="490">
        <v>0</v>
      </c>
      <c r="D416" s="490">
        <v>25.43</v>
      </c>
      <c r="E416" s="488"/>
    </row>
    <row r="417" spans="1:5" x14ac:dyDescent="0.2">
      <c r="A417" s="488" t="s">
        <v>674</v>
      </c>
      <c r="B417" s="489">
        <v>291</v>
      </c>
      <c r="C417" s="490">
        <v>0</v>
      </c>
      <c r="D417" s="490">
        <v>28.61</v>
      </c>
      <c r="E417" s="488"/>
    </row>
    <row r="418" spans="1:5" x14ac:dyDescent="0.2">
      <c r="A418" s="488" t="s">
        <v>675</v>
      </c>
      <c r="B418" s="489">
        <v>357</v>
      </c>
      <c r="C418" s="490">
        <v>0</v>
      </c>
      <c r="D418" s="490">
        <v>155.63</v>
      </c>
      <c r="E418" s="488"/>
    </row>
    <row r="419" spans="1:5" x14ac:dyDescent="0.2">
      <c r="A419" s="488" t="s">
        <v>676</v>
      </c>
      <c r="B419" s="489">
        <v>124</v>
      </c>
      <c r="C419" s="490">
        <v>0</v>
      </c>
      <c r="D419" s="490">
        <v>44.77</v>
      </c>
      <c r="E419" s="488"/>
    </row>
    <row r="420" spans="1:5" x14ac:dyDescent="0.2">
      <c r="A420" s="488" t="s">
        <v>677</v>
      </c>
      <c r="B420" s="489">
        <v>274</v>
      </c>
      <c r="C420" s="490">
        <v>0</v>
      </c>
      <c r="D420" s="490">
        <v>168.18</v>
      </c>
      <c r="E420" s="488"/>
    </row>
    <row r="421" spans="1:5" x14ac:dyDescent="0.2">
      <c r="A421" s="488" t="s">
        <v>678</v>
      </c>
      <c r="B421" s="489">
        <v>40</v>
      </c>
      <c r="C421" s="490">
        <v>0</v>
      </c>
      <c r="D421" s="490">
        <v>22.88</v>
      </c>
      <c r="E421" s="488" t="s">
        <v>344</v>
      </c>
    </row>
    <row r="422" spans="1:5" x14ac:dyDescent="0.2">
      <c r="A422" s="488" t="s">
        <v>679</v>
      </c>
      <c r="B422" s="489">
        <v>366</v>
      </c>
      <c r="C422" s="490">
        <v>972.55</v>
      </c>
      <c r="D422" s="490">
        <v>1225.4000000000001</v>
      </c>
      <c r="E422" s="488"/>
    </row>
    <row r="423" spans="1:5" x14ac:dyDescent="0.2">
      <c r="A423" s="488" t="s">
        <v>680</v>
      </c>
      <c r="B423" s="489">
        <v>346</v>
      </c>
      <c r="C423" s="490">
        <v>0</v>
      </c>
      <c r="D423" s="490">
        <v>36.39</v>
      </c>
      <c r="E423" s="488"/>
    </row>
    <row r="424" spans="1:5" x14ac:dyDescent="0.2">
      <c r="A424" s="488" t="s">
        <v>681</v>
      </c>
      <c r="B424" s="489">
        <v>231</v>
      </c>
      <c r="C424" s="490">
        <v>0</v>
      </c>
      <c r="D424" s="490">
        <v>0</v>
      </c>
      <c r="E424" s="488"/>
    </row>
    <row r="425" spans="1:5" x14ac:dyDescent="0.2">
      <c r="A425" s="488" t="s">
        <v>682</v>
      </c>
      <c r="B425" s="489">
        <v>88</v>
      </c>
      <c r="C425" s="490">
        <v>0</v>
      </c>
      <c r="D425" s="490">
        <v>30.07</v>
      </c>
      <c r="E425" s="488"/>
    </row>
    <row r="426" spans="1:5" x14ac:dyDescent="0.2">
      <c r="A426" s="488" t="s">
        <v>683</v>
      </c>
      <c r="B426" s="489">
        <v>86</v>
      </c>
      <c r="C426" s="490">
        <v>0</v>
      </c>
      <c r="D426" s="490">
        <v>0</v>
      </c>
      <c r="E426" s="488"/>
    </row>
    <row r="427" spans="1:5" x14ac:dyDescent="0.2">
      <c r="A427" s="488" t="s">
        <v>684</v>
      </c>
      <c r="B427" s="489">
        <v>52</v>
      </c>
      <c r="C427" s="490">
        <v>0</v>
      </c>
      <c r="D427" s="490">
        <v>6.03</v>
      </c>
      <c r="E427" s="488"/>
    </row>
    <row r="428" spans="1:5" x14ac:dyDescent="0.2">
      <c r="A428" s="488" t="s">
        <v>685</v>
      </c>
      <c r="B428" s="489">
        <v>190</v>
      </c>
      <c r="C428" s="490">
        <v>0</v>
      </c>
      <c r="D428" s="490">
        <v>44.08</v>
      </c>
      <c r="E428" s="488"/>
    </row>
    <row r="429" spans="1:5" x14ac:dyDescent="0.2">
      <c r="A429" s="488" t="s">
        <v>686</v>
      </c>
      <c r="B429" s="489">
        <v>162</v>
      </c>
      <c r="C429" s="490">
        <v>0</v>
      </c>
      <c r="D429" s="490">
        <v>81.84</v>
      </c>
      <c r="E429" s="488"/>
    </row>
    <row r="430" spans="1:5" x14ac:dyDescent="0.2">
      <c r="A430" s="488" t="s">
        <v>687</v>
      </c>
      <c r="B430" s="489">
        <v>87</v>
      </c>
      <c r="C430" s="490">
        <v>55.46</v>
      </c>
      <c r="D430" s="490">
        <v>115.57</v>
      </c>
      <c r="E430" s="488"/>
    </row>
    <row r="431" spans="1:5" x14ac:dyDescent="0.2">
      <c r="A431" s="488" t="s">
        <v>688</v>
      </c>
      <c r="B431" s="489">
        <v>57</v>
      </c>
      <c r="C431" s="490">
        <v>0</v>
      </c>
      <c r="D431" s="490">
        <v>16.309999999999999</v>
      </c>
      <c r="E431" s="488"/>
    </row>
    <row r="432" spans="1:5" x14ac:dyDescent="0.2">
      <c r="A432" s="488" t="s">
        <v>689</v>
      </c>
      <c r="B432" s="489">
        <v>461</v>
      </c>
      <c r="C432" s="490">
        <v>0</v>
      </c>
      <c r="D432" s="490">
        <v>284.98</v>
      </c>
      <c r="E432" s="488"/>
    </row>
    <row r="433" spans="1:5" x14ac:dyDescent="0.2">
      <c r="A433" s="488" t="s">
        <v>690</v>
      </c>
      <c r="B433" s="489">
        <v>138</v>
      </c>
      <c r="C433" s="490">
        <v>0</v>
      </c>
      <c r="D433" s="490">
        <v>22.93</v>
      </c>
      <c r="E433" s="488"/>
    </row>
    <row r="434" spans="1:5" x14ac:dyDescent="0.2">
      <c r="A434" s="488" t="s">
        <v>691</v>
      </c>
      <c r="B434" s="489">
        <v>254</v>
      </c>
      <c r="C434" s="490">
        <v>0</v>
      </c>
      <c r="D434" s="490">
        <v>161.44</v>
      </c>
      <c r="E434" s="488"/>
    </row>
    <row r="435" spans="1:5" x14ac:dyDescent="0.2">
      <c r="A435" s="488" t="s">
        <v>692</v>
      </c>
      <c r="B435" s="489">
        <v>94</v>
      </c>
      <c r="C435" s="490">
        <v>19.93</v>
      </c>
      <c r="D435" s="490">
        <v>84.87</v>
      </c>
      <c r="E435" s="488"/>
    </row>
    <row r="436" spans="1:5" x14ac:dyDescent="0.2">
      <c r="A436" s="488" t="s">
        <v>693</v>
      </c>
      <c r="B436" s="489">
        <v>54</v>
      </c>
      <c r="C436" s="490">
        <v>1</v>
      </c>
      <c r="D436" s="490">
        <v>38.299999999999997</v>
      </c>
      <c r="E436" s="488"/>
    </row>
    <row r="437" spans="1:5" x14ac:dyDescent="0.2">
      <c r="A437" s="488" t="s">
        <v>694</v>
      </c>
      <c r="B437" s="489">
        <v>264</v>
      </c>
      <c r="C437" s="490">
        <v>0</v>
      </c>
      <c r="D437" s="490">
        <v>48.9</v>
      </c>
      <c r="E437" s="488"/>
    </row>
    <row r="438" spans="1:5" x14ac:dyDescent="0.2">
      <c r="A438" s="488" t="s">
        <v>695</v>
      </c>
      <c r="B438" s="489">
        <v>89</v>
      </c>
      <c r="C438" s="490">
        <v>8.69</v>
      </c>
      <c r="D438" s="490">
        <v>70.180000000000007</v>
      </c>
      <c r="E438" s="488"/>
    </row>
    <row r="439" spans="1:5" x14ac:dyDescent="0.2">
      <c r="A439" s="488" t="s">
        <v>696</v>
      </c>
      <c r="B439" s="489">
        <v>138</v>
      </c>
      <c r="C439" s="490">
        <v>58.65</v>
      </c>
      <c r="D439" s="490">
        <v>153.99</v>
      </c>
      <c r="E439" s="488"/>
    </row>
    <row r="440" spans="1:5" x14ac:dyDescent="0.2">
      <c r="A440" s="488" t="s">
        <v>697</v>
      </c>
      <c r="B440" s="489">
        <v>90</v>
      </c>
      <c r="C440" s="490">
        <v>37.840000000000003</v>
      </c>
      <c r="D440" s="490">
        <v>100.02</v>
      </c>
      <c r="E440" s="488"/>
    </row>
    <row r="441" spans="1:5" x14ac:dyDescent="0.2">
      <c r="A441" s="488" t="s">
        <v>698</v>
      </c>
      <c r="B441" s="489">
        <v>125</v>
      </c>
      <c r="C441" s="490">
        <v>0</v>
      </c>
      <c r="D441" s="490">
        <v>48.85</v>
      </c>
      <c r="E441" s="488"/>
    </row>
    <row r="442" spans="1:5" x14ac:dyDescent="0.2">
      <c r="A442" s="488" t="s">
        <v>699</v>
      </c>
      <c r="B442" s="489">
        <v>176</v>
      </c>
      <c r="C442" s="490">
        <v>0</v>
      </c>
      <c r="D442" s="490">
        <v>98.01</v>
      </c>
      <c r="E442" s="488"/>
    </row>
    <row r="443" spans="1:5" x14ac:dyDescent="0.2">
      <c r="A443" s="488" t="s">
        <v>700</v>
      </c>
      <c r="B443" s="489">
        <v>205</v>
      </c>
      <c r="C443" s="490">
        <v>0</v>
      </c>
      <c r="D443" s="490">
        <v>34.409999999999997</v>
      </c>
      <c r="E443" s="488"/>
    </row>
    <row r="444" spans="1:5" x14ac:dyDescent="0.2">
      <c r="A444" s="488" t="s">
        <v>701</v>
      </c>
      <c r="B444" s="489">
        <v>334</v>
      </c>
      <c r="C444" s="490">
        <v>0</v>
      </c>
      <c r="D444" s="490">
        <v>58.86</v>
      </c>
      <c r="E444" s="488"/>
    </row>
    <row r="445" spans="1:5" x14ac:dyDescent="0.2">
      <c r="A445" s="488" t="s">
        <v>702</v>
      </c>
      <c r="B445" s="489">
        <v>133</v>
      </c>
      <c r="C445" s="490">
        <v>0</v>
      </c>
      <c r="D445" s="490">
        <v>39.909999999999997</v>
      </c>
      <c r="E445" s="488"/>
    </row>
    <row r="446" spans="1:5" x14ac:dyDescent="0.2">
      <c r="A446" s="488" t="s">
        <v>703</v>
      </c>
      <c r="B446" s="489">
        <v>77</v>
      </c>
      <c r="C446" s="490">
        <v>0</v>
      </c>
      <c r="D446" s="490">
        <v>16.97</v>
      </c>
      <c r="E446" s="488"/>
    </row>
    <row r="447" spans="1:5" x14ac:dyDescent="0.2">
      <c r="A447" s="488" t="s">
        <v>704</v>
      </c>
      <c r="B447" s="489">
        <v>156</v>
      </c>
      <c r="C447" s="490">
        <v>29.52</v>
      </c>
      <c r="D447" s="490">
        <v>137.29</v>
      </c>
      <c r="E447" s="488"/>
    </row>
    <row r="448" spans="1:5" x14ac:dyDescent="0.2">
      <c r="A448" s="488" t="s">
        <v>705</v>
      </c>
      <c r="B448" s="489">
        <v>654</v>
      </c>
      <c r="C448" s="490">
        <v>0</v>
      </c>
      <c r="D448" s="490">
        <v>149.69</v>
      </c>
      <c r="E448" s="488"/>
    </row>
    <row r="449" spans="1:5" x14ac:dyDescent="0.2">
      <c r="A449" s="488" t="s">
        <v>706</v>
      </c>
      <c r="B449" s="489">
        <v>73</v>
      </c>
      <c r="C449" s="490">
        <v>0</v>
      </c>
      <c r="D449" s="490">
        <v>6.61</v>
      </c>
      <c r="E449" s="488"/>
    </row>
    <row r="450" spans="1:5" x14ac:dyDescent="0.2">
      <c r="A450" s="488" t="s">
        <v>707</v>
      </c>
      <c r="B450" s="489">
        <v>471</v>
      </c>
      <c r="C450" s="490">
        <v>0</v>
      </c>
      <c r="D450" s="490">
        <v>206.51</v>
      </c>
      <c r="E450" s="488"/>
    </row>
    <row r="451" spans="1:5" x14ac:dyDescent="0.2">
      <c r="A451" s="488" t="s">
        <v>708</v>
      </c>
      <c r="B451" s="489">
        <v>131</v>
      </c>
      <c r="C451" s="490">
        <v>0</v>
      </c>
      <c r="D451" s="490">
        <v>4.4400000000000004</v>
      </c>
      <c r="E451" s="488"/>
    </row>
    <row r="452" spans="1:5" x14ac:dyDescent="0.2">
      <c r="A452" s="488" t="s">
        <v>709</v>
      </c>
      <c r="B452" s="489">
        <v>46</v>
      </c>
      <c r="C452" s="490">
        <v>11.04</v>
      </c>
      <c r="D452" s="490">
        <v>42.82</v>
      </c>
      <c r="E452" s="488"/>
    </row>
    <row r="453" spans="1:5" x14ac:dyDescent="0.2">
      <c r="A453" s="488" t="s">
        <v>710</v>
      </c>
      <c r="B453" s="489">
        <v>76</v>
      </c>
      <c r="C453" s="490">
        <v>0</v>
      </c>
      <c r="D453" s="490">
        <v>40.380000000000003</v>
      </c>
      <c r="E453" s="488"/>
    </row>
    <row r="454" spans="1:5" x14ac:dyDescent="0.2">
      <c r="A454" s="488" t="s">
        <v>711</v>
      </c>
      <c r="B454" s="489">
        <v>344</v>
      </c>
      <c r="C454" s="490">
        <v>0</v>
      </c>
      <c r="D454" s="490">
        <v>5.38</v>
      </c>
      <c r="E454" s="488"/>
    </row>
    <row r="455" spans="1:5" x14ac:dyDescent="0.2">
      <c r="A455" s="488" t="s">
        <v>712</v>
      </c>
      <c r="B455" s="489">
        <v>78</v>
      </c>
      <c r="C455" s="490">
        <v>0</v>
      </c>
      <c r="D455" s="490">
        <v>9.32</v>
      </c>
      <c r="E455" s="488"/>
    </row>
    <row r="456" spans="1:5" x14ac:dyDescent="0.2">
      <c r="A456" s="488" t="s">
        <v>713</v>
      </c>
      <c r="B456" s="489">
        <v>35</v>
      </c>
      <c r="C456" s="490">
        <v>0</v>
      </c>
      <c r="D456" s="490">
        <v>14.54</v>
      </c>
      <c r="E456" s="488" t="s">
        <v>344</v>
      </c>
    </row>
    <row r="457" spans="1:5" x14ac:dyDescent="0.2">
      <c r="A457" s="488" t="s">
        <v>714</v>
      </c>
      <c r="B457" s="489">
        <v>243</v>
      </c>
      <c r="C457" s="490">
        <v>0</v>
      </c>
      <c r="D457" s="490">
        <v>108.34</v>
      </c>
      <c r="E457" s="488"/>
    </row>
    <row r="458" spans="1:5" x14ac:dyDescent="0.2">
      <c r="A458" s="488" t="s">
        <v>715</v>
      </c>
      <c r="B458" s="489">
        <v>189</v>
      </c>
      <c r="C458" s="490">
        <v>0</v>
      </c>
      <c r="D458" s="490">
        <v>85.05</v>
      </c>
      <c r="E458" s="488"/>
    </row>
    <row r="459" spans="1:5" x14ac:dyDescent="0.2">
      <c r="A459" s="488" t="s">
        <v>716</v>
      </c>
      <c r="B459" s="489">
        <v>28</v>
      </c>
      <c r="C459" s="490">
        <v>0</v>
      </c>
      <c r="D459" s="490">
        <v>16.850000000000001</v>
      </c>
      <c r="E459" s="488" t="s">
        <v>344</v>
      </c>
    </row>
    <row r="460" spans="1:5" x14ac:dyDescent="0.2">
      <c r="A460" s="488" t="s">
        <v>717</v>
      </c>
      <c r="B460" s="489">
        <v>45</v>
      </c>
      <c r="C460" s="490">
        <v>3.81</v>
      </c>
      <c r="D460" s="490">
        <v>34.9</v>
      </c>
      <c r="E460" s="488"/>
    </row>
    <row r="461" spans="1:5" x14ac:dyDescent="0.2">
      <c r="A461" s="488" t="s">
        <v>718</v>
      </c>
      <c r="B461" s="489">
        <v>43</v>
      </c>
      <c r="C461" s="490">
        <v>56.57</v>
      </c>
      <c r="D461" s="490">
        <v>86.28</v>
      </c>
      <c r="E461" s="488"/>
    </row>
    <row r="462" spans="1:5" x14ac:dyDescent="0.2">
      <c r="A462" s="488" t="s">
        <v>719</v>
      </c>
      <c r="B462" s="489">
        <v>140</v>
      </c>
      <c r="C462" s="490">
        <v>0</v>
      </c>
      <c r="D462" s="490">
        <v>39.380000000000003</v>
      </c>
      <c r="E462" s="488"/>
    </row>
    <row r="463" spans="1:5" x14ac:dyDescent="0.2">
      <c r="A463" s="488" t="s">
        <v>720</v>
      </c>
      <c r="B463" s="489">
        <v>231</v>
      </c>
      <c r="C463" s="490">
        <v>0</v>
      </c>
      <c r="D463" s="490">
        <v>77.599999999999994</v>
      </c>
      <c r="E463" s="488"/>
    </row>
    <row r="464" spans="1:5" x14ac:dyDescent="0.2">
      <c r="A464" s="488" t="s">
        <v>721</v>
      </c>
      <c r="B464" s="489">
        <v>237</v>
      </c>
      <c r="C464" s="490">
        <v>0</v>
      </c>
      <c r="D464" s="490">
        <v>4.87</v>
      </c>
      <c r="E464" s="488"/>
    </row>
    <row r="465" spans="1:5" x14ac:dyDescent="0.2">
      <c r="A465" s="488" t="s">
        <v>722</v>
      </c>
      <c r="B465" s="489">
        <v>125</v>
      </c>
      <c r="C465" s="490">
        <v>23.29</v>
      </c>
      <c r="D465" s="490">
        <v>109.65</v>
      </c>
      <c r="E465" s="488"/>
    </row>
    <row r="466" spans="1:5" x14ac:dyDescent="0.2">
      <c r="A466" s="488" t="s">
        <v>723</v>
      </c>
      <c r="B466" s="489">
        <v>433</v>
      </c>
      <c r="C466" s="490">
        <v>0</v>
      </c>
      <c r="D466" s="490">
        <v>46.75</v>
      </c>
      <c r="E466" s="488"/>
    </row>
    <row r="467" spans="1:5" x14ac:dyDescent="0.2">
      <c r="A467" s="488" t="s">
        <v>724</v>
      </c>
      <c r="B467" s="489">
        <v>84</v>
      </c>
      <c r="C467" s="490">
        <v>1.8</v>
      </c>
      <c r="D467" s="490">
        <v>59.84</v>
      </c>
      <c r="E467" s="488"/>
    </row>
    <row r="468" spans="1:5" x14ac:dyDescent="0.2">
      <c r="A468" s="488" t="s">
        <v>725</v>
      </c>
      <c r="B468" s="489">
        <v>53</v>
      </c>
      <c r="C468" s="490">
        <v>0</v>
      </c>
      <c r="D468" s="490">
        <v>24.12</v>
      </c>
      <c r="E468" s="488"/>
    </row>
    <row r="469" spans="1:5" x14ac:dyDescent="0.2">
      <c r="A469" s="488" t="s">
        <v>726</v>
      </c>
      <c r="B469" s="489">
        <v>251</v>
      </c>
      <c r="C469" s="490">
        <v>0</v>
      </c>
      <c r="D469" s="490">
        <v>53.5</v>
      </c>
      <c r="E469" s="488"/>
    </row>
    <row r="470" spans="1:5" x14ac:dyDescent="0.2">
      <c r="A470" s="488" t="s">
        <v>727</v>
      </c>
      <c r="B470" s="489">
        <v>319</v>
      </c>
      <c r="C470" s="490">
        <v>0</v>
      </c>
      <c r="D470" s="490">
        <v>17.010000000000002</v>
      </c>
      <c r="E470" s="488"/>
    </row>
    <row r="471" spans="1:5" x14ac:dyDescent="0.2">
      <c r="A471" s="488" t="s">
        <v>728</v>
      </c>
      <c r="B471" s="489">
        <v>365</v>
      </c>
      <c r="C471" s="490">
        <v>0</v>
      </c>
      <c r="D471" s="490">
        <v>81.88</v>
      </c>
      <c r="E471" s="488"/>
    </row>
    <row r="472" spans="1:5" x14ac:dyDescent="0.2">
      <c r="A472" s="488" t="s">
        <v>729</v>
      </c>
      <c r="B472" s="489">
        <v>114</v>
      </c>
      <c r="C472" s="490">
        <v>6.51</v>
      </c>
      <c r="D472" s="490">
        <v>85.27</v>
      </c>
      <c r="E472" s="488"/>
    </row>
    <row r="473" spans="1:5" x14ac:dyDescent="0.2">
      <c r="A473" s="488" t="s">
        <v>730</v>
      </c>
      <c r="B473" s="489">
        <v>129</v>
      </c>
      <c r="C473" s="490">
        <v>0</v>
      </c>
      <c r="D473" s="490">
        <v>46.94</v>
      </c>
      <c r="E473" s="488"/>
    </row>
    <row r="474" spans="1:5" x14ac:dyDescent="0.2">
      <c r="A474" s="488" t="s">
        <v>731</v>
      </c>
      <c r="B474" s="489">
        <v>113</v>
      </c>
      <c r="C474" s="490">
        <v>282.99</v>
      </c>
      <c r="D474" s="490">
        <v>361.06</v>
      </c>
      <c r="E474" s="488"/>
    </row>
    <row r="475" spans="1:5" x14ac:dyDescent="0.2">
      <c r="A475" s="488" t="s">
        <v>732</v>
      </c>
      <c r="B475" s="489">
        <v>110</v>
      </c>
      <c r="C475" s="490">
        <v>0</v>
      </c>
      <c r="D475" s="490">
        <v>9.2799999999999994</v>
      </c>
      <c r="E475" s="488"/>
    </row>
    <row r="476" spans="1:5" x14ac:dyDescent="0.2">
      <c r="A476" s="488" t="s">
        <v>733</v>
      </c>
      <c r="B476" s="489">
        <v>72</v>
      </c>
      <c r="C476" s="490">
        <v>3.29</v>
      </c>
      <c r="D476" s="490">
        <v>53.03</v>
      </c>
      <c r="E476" s="488"/>
    </row>
    <row r="477" spans="1:5" x14ac:dyDescent="0.2">
      <c r="A477" s="488" t="s">
        <v>734</v>
      </c>
      <c r="B477" s="489">
        <v>612</v>
      </c>
      <c r="C477" s="490">
        <v>0</v>
      </c>
      <c r="D477" s="490">
        <v>202.07</v>
      </c>
      <c r="E477" s="488"/>
    </row>
    <row r="478" spans="1:5" x14ac:dyDescent="0.2">
      <c r="A478" s="488" t="s">
        <v>735</v>
      </c>
      <c r="B478" s="489">
        <v>73</v>
      </c>
      <c r="C478" s="490">
        <v>6.89</v>
      </c>
      <c r="D478" s="490">
        <v>57.32</v>
      </c>
      <c r="E478" s="488"/>
    </row>
    <row r="479" spans="1:5" x14ac:dyDescent="0.2">
      <c r="A479" s="488" t="s">
        <v>736</v>
      </c>
      <c r="B479" s="489">
        <v>73</v>
      </c>
      <c r="C479" s="490">
        <v>0</v>
      </c>
      <c r="D479" s="490">
        <v>20.62</v>
      </c>
      <c r="E479" s="488"/>
    </row>
    <row r="480" spans="1:5" x14ac:dyDescent="0.2">
      <c r="A480" s="488" t="s">
        <v>737</v>
      </c>
      <c r="B480" s="489">
        <v>144</v>
      </c>
      <c r="C480" s="490">
        <v>165.14</v>
      </c>
      <c r="D480" s="490">
        <v>264.62</v>
      </c>
      <c r="E480" s="488"/>
    </row>
    <row r="481" spans="1:5" x14ac:dyDescent="0.2">
      <c r="A481" s="488" t="s">
        <v>738</v>
      </c>
      <c r="B481" s="489">
        <v>56</v>
      </c>
      <c r="C481" s="490">
        <v>0</v>
      </c>
      <c r="D481" s="490">
        <v>30.82</v>
      </c>
      <c r="E481" s="488"/>
    </row>
    <row r="482" spans="1:5" x14ac:dyDescent="0.2">
      <c r="A482" s="488" t="s">
        <v>739</v>
      </c>
      <c r="B482" s="489">
        <v>448</v>
      </c>
      <c r="C482" s="490">
        <v>0</v>
      </c>
      <c r="D482" s="490">
        <v>244.89</v>
      </c>
      <c r="E482" s="488"/>
    </row>
    <row r="483" spans="1:5" x14ac:dyDescent="0.2">
      <c r="A483" s="488" t="s">
        <v>740</v>
      </c>
      <c r="B483" s="489">
        <v>94</v>
      </c>
      <c r="C483" s="490">
        <v>0</v>
      </c>
      <c r="D483" s="490">
        <v>63.38</v>
      </c>
      <c r="E483" s="488"/>
    </row>
    <row r="484" spans="1:5" x14ac:dyDescent="0.2">
      <c r="A484" s="488" t="s">
        <v>741</v>
      </c>
      <c r="B484" s="489">
        <v>311</v>
      </c>
      <c r="C484" s="490">
        <v>0</v>
      </c>
      <c r="D484" s="490">
        <v>154.86000000000001</v>
      </c>
      <c r="E484" s="488"/>
    </row>
    <row r="485" spans="1:5" x14ac:dyDescent="0.2">
      <c r="A485" s="488" t="s">
        <v>742</v>
      </c>
      <c r="B485" s="489">
        <v>118</v>
      </c>
      <c r="C485" s="490">
        <v>2.2999999999999998</v>
      </c>
      <c r="D485" s="490">
        <v>83.82</v>
      </c>
      <c r="E485" s="488"/>
    </row>
    <row r="486" spans="1:5" x14ac:dyDescent="0.2">
      <c r="A486" s="488" t="s">
        <v>743</v>
      </c>
      <c r="B486" s="489">
        <v>44</v>
      </c>
      <c r="C486" s="490">
        <v>0</v>
      </c>
      <c r="D486" s="490">
        <v>11.69</v>
      </c>
      <c r="E486" s="488"/>
    </row>
    <row r="487" spans="1:5" x14ac:dyDescent="0.2">
      <c r="A487" s="488" t="s">
        <v>744</v>
      </c>
      <c r="B487" s="489">
        <v>178</v>
      </c>
      <c r="C487" s="490">
        <v>202.35</v>
      </c>
      <c r="D487" s="490">
        <v>325.32</v>
      </c>
      <c r="E487" s="488"/>
    </row>
    <row r="488" spans="1:5" x14ac:dyDescent="0.2">
      <c r="A488" s="488" t="s">
        <v>745</v>
      </c>
      <c r="B488" s="489">
        <v>118</v>
      </c>
      <c r="C488" s="490">
        <v>0</v>
      </c>
      <c r="D488" s="490">
        <v>19.77</v>
      </c>
      <c r="E488" s="488"/>
    </row>
    <row r="489" spans="1:5" x14ac:dyDescent="0.2">
      <c r="A489" s="488" t="s">
        <v>746</v>
      </c>
      <c r="B489" s="489">
        <v>208</v>
      </c>
      <c r="C489" s="490">
        <v>0</v>
      </c>
      <c r="D489" s="490">
        <v>75.209999999999994</v>
      </c>
      <c r="E489" s="488"/>
    </row>
    <row r="490" spans="1:5" x14ac:dyDescent="0.2">
      <c r="A490" s="488" t="s">
        <v>747</v>
      </c>
      <c r="B490" s="489">
        <v>144</v>
      </c>
      <c r="C490" s="490">
        <v>0</v>
      </c>
      <c r="D490" s="490">
        <v>93.35</v>
      </c>
      <c r="E490" s="488"/>
    </row>
    <row r="491" spans="1:5" x14ac:dyDescent="0.2">
      <c r="A491" s="488" t="s">
        <v>748</v>
      </c>
      <c r="B491" s="489">
        <v>302</v>
      </c>
      <c r="C491" s="490">
        <v>0</v>
      </c>
      <c r="D491" s="490">
        <v>38.93</v>
      </c>
      <c r="E491" s="488"/>
    </row>
    <row r="492" spans="1:5" x14ac:dyDescent="0.2">
      <c r="A492" s="488" t="s">
        <v>749</v>
      </c>
      <c r="B492" s="489">
        <v>70</v>
      </c>
      <c r="C492" s="490">
        <v>0</v>
      </c>
      <c r="D492" s="490">
        <v>28.72</v>
      </c>
      <c r="E492" s="488"/>
    </row>
    <row r="493" spans="1:5" x14ac:dyDescent="0.2">
      <c r="A493" s="488" t="s">
        <v>750</v>
      </c>
      <c r="B493" s="489">
        <v>126</v>
      </c>
      <c r="C493" s="490">
        <v>49.88</v>
      </c>
      <c r="D493" s="490">
        <v>136.93</v>
      </c>
      <c r="E493" s="488"/>
    </row>
    <row r="494" spans="1:5" x14ac:dyDescent="0.2">
      <c r="A494" s="488" t="s">
        <v>751</v>
      </c>
      <c r="B494" s="489">
        <v>41</v>
      </c>
      <c r="C494" s="490">
        <v>17.89</v>
      </c>
      <c r="D494" s="490">
        <v>46.22</v>
      </c>
      <c r="E494" s="488"/>
    </row>
    <row r="495" spans="1:5" x14ac:dyDescent="0.2">
      <c r="A495" s="488" t="s">
        <v>752</v>
      </c>
      <c r="B495" s="489">
        <v>286</v>
      </c>
      <c r="C495" s="490">
        <v>10.99</v>
      </c>
      <c r="D495" s="490">
        <v>208.58</v>
      </c>
      <c r="E495" s="488"/>
    </row>
    <row r="496" spans="1:5" x14ac:dyDescent="0.2">
      <c r="A496" s="488" t="s">
        <v>753</v>
      </c>
      <c r="B496" s="489">
        <v>151</v>
      </c>
      <c r="C496" s="490">
        <v>0</v>
      </c>
      <c r="D496" s="490">
        <v>27.3</v>
      </c>
      <c r="E496" s="488"/>
    </row>
    <row r="497" spans="1:5" x14ac:dyDescent="0.2">
      <c r="A497" s="488" t="s">
        <v>754</v>
      </c>
      <c r="B497" s="489">
        <v>65</v>
      </c>
      <c r="C497" s="490">
        <v>0</v>
      </c>
      <c r="D497" s="490">
        <v>16.95</v>
      </c>
      <c r="E497" s="488"/>
    </row>
    <row r="498" spans="1:5" x14ac:dyDescent="0.2">
      <c r="A498" s="488" t="s">
        <v>755</v>
      </c>
      <c r="B498" s="489">
        <v>165</v>
      </c>
      <c r="C498" s="490">
        <v>0</v>
      </c>
      <c r="D498" s="490">
        <v>13.85</v>
      </c>
      <c r="E498" s="488"/>
    </row>
    <row r="499" spans="1:5" x14ac:dyDescent="0.2">
      <c r="A499" s="488" t="s">
        <v>756</v>
      </c>
      <c r="B499" s="489">
        <v>425</v>
      </c>
      <c r="C499" s="490">
        <v>0</v>
      </c>
      <c r="D499" s="490">
        <v>158.21</v>
      </c>
      <c r="E499" s="488"/>
    </row>
    <row r="500" spans="1:5" x14ac:dyDescent="0.2">
      <c r="A500" s="488" t="s">
        <v>757</v>
      </c>
      <c r="B500" s="489">
        <v>220</v>
      </c>
      <c r="C500" s="490">
        <v>0</v>
      </c>
      <c r="D500" s="490">
        <v>106.12</v>
      </c>
      <c r="E500" s="488"/>
    </row>
    <row r="501" spans="1:5" x14ac:dyDescent="0.2">
      <c r="A501" s="488" t="s">
        <v>758</v>
      </c>
      <c r="B501" s="489">
        <v>242</v>
      </c>
      <c r="C501" s="490">
        <v>0</v>
      </c>
      <c r="D501" s="490">
        <v>0</v>
      </c>
      <c r="E501" s="488"/>
    </row>
    <row r="502" spans="1:5" x14ac:dyDescent="0.2">
      <c r="A502" s="488" t="s">
        <v>759</v>
      </c>
      <c r="B502" s="489">
        <v>268</v>
      </c>
      <c r="C502" s="490">
        <v>0</v>
      </c>
      <c r="D502" s="490">
        <v>42.25</v>
      </c>
      <c r="E502" s="488"/>
    </row>
    <row r="503" spans="1:5" x14ac:dyDescent="0.2">
      <c r="A503" s="488" t="s">
        <v>760</v>
      </c>
      <c r="B503" s="489">
        <v>137</v>
      </c>
      <c r="C503" s="490">
        <v>17.54</v>
      </c>
      <c r="D503" s="490">
        <v>112.19</v>
      </c>
      <c r="E503" s="488"/>
    </row>
    <row r="504" spans="1:5" x14ac:dyDescent="0.2">
      <c r="A504" s="488" t="s">
        <v>761</v>
      </c>
      <c r="B504" s="489">
        <v>363</v>
      </c>
      <c r="C504" s="490">
        <v>0</v>
      </c>
      <c r="D504" s="490">
        <v>4.42</v>
      </c>
      <c r="E504" s="488"/>
    </row>
    <row r="505" spans="1:5" x14ac:dyDescent="0.2">
      <c r="A505" s="488" t="s">
        <v>762</v>
      </c>
      <c r="B505" s="489">
        <v>185</v>
      </c>
      <c r="C505" s="490">
        <v>0</v>
      </c>
      <c r="D505" s="490">
        <v>0</v>
      </c>
      <c r="E505" s="488"/>
    </row>
    <row r="506" spans="1:5" x14ac:dyDescent="0.2">
      <c r="A506" s="488" t="s">
        <v>763</v>
      </c>
      <c r="B506" s="489">
        <v>154</v>
      </c>
      <c r="C506" s="490">
        <v>0</v>
      </c>
      <c r="D506" s="490">
        <v>30.9</v>
      </c>
      <c r="E506" s="488"/>
    </row>
    <row r="507" spans="1:5" x14ac:dyDescent="0.2">
      <c r="A507" s="488" t="s">
        <v>764</v>
      </c>
      <c r="B507" s="489">
        <v>58</v>
      </c>
      <c r="C507" s="490">
        <v>0</v>
      </c>
      <c r="D507" s="490">
        <v>5.76</v>
      </c>
      <c r="E507" s="488"/>
    </row>
    <row r="508" spans="1:5" x14ac:dyDescent="0.2">
      <c r="A508" s="488" t="s">
        <v>765</v>
      </c>
      <c r="B508" s="489">
        <v>153</v>
      </c>
      <c r="C508" s="490">
        <v>0</v>
      </c>
      <c r="D508" s="490">
        <v>70.53</v>
      </c>
      <c r="E508" s="488"/>
    </row>
    <row r="509" spans="1:5" x14ac:dyDescent="0.2">
      <c r="A509" s="488" t="s">
        <v>766</v>
      </c>
      <c r="B509" s="489">
        <v>272</v>
      </c>
      <c r="C509" s="490">
        <v>0</v>
      </c>
      <c r="D509" s="490">
        <v>41.5</v>
      </c>
      <c r="E509" s="488"/>
    </row>
    <row r="510" spans="1:5" x14ac:dyDescent="0.2">
      <c r="A510" s="488" t="s">
        <v>767</v>
      </c>
      <c r="B510" s="489">
        <v>98</v>
      </c>
      <c r="C510" s="490">
        <v>0</v>
      </c>
      <c r="D510" s="490">
        <v>34.36</v>
      </c>
      <c r="E510" s="488"/>
    </row>
    <row r="511" spans="1:5" x14ac:dyDescent="0.2">
      <c r="A511" s="488" t="s">
        <v>768</v>
      </c>
      <c r="B511" s="489">
        <v>42</v>
      </c>
      <c r="C511" s="490">
        <v>0</v>
      </c>
      <c r="D511" s="490">
        <v>4.34</v>
      </c>
      <c r="E511" s="488"/>
    </row>
    <row r="512" spans="1:5" x14ac:dyDescent="0.2">
      <c r="A512" s="488" t="s">
        <v>769</v>
      </c>
      <c r="B512" s="489">
        <v>286</v>
      </c>
      <c r="C512" s="490">
        <v>9.02</v>
      </c>
      <c r="D512" s="490">
        <v>206.61</v>
      </c>
      <c r="E512" s="488"/>
    </row>
    <row r="513" spans="1:5" x14ac:dyDescent="0.2">
      <c r="A513" s="488" t="s">
        <v>770</v>
      </c>
      <c r="B513" s="489">
        <v>190</v>
      </c>
      <c r="C513" s="490">
        <v>12.41</v>
      </c>
      <c r="D513" s="490">
        <v>143.68</v>
      </c>
      <c r="E513" s="488"/>
    </row>
    <row r="514" spans="1:5" x14ac:dyDescent="0.2">
      <c r="A514" s="488" t="s">
        <v>771</v>
      </c>
      <c r="B514" s="489">
        <v>282</v>
      </c>
      <c r="C514" s="490">
        <v>0</v>
      </c>
      <c r="D514" s="490">
        <v>51.31</v>
      </c>
      <c r="E514" s="488"/>
    </row>
    <row r="515" spans="1:5" x14ac:dyDescent="0.2">
      <c r="A515" s="488" t="s">
        <v>772</v>
      </c>
      <c r="B515" s="489">
        <v>216</v>
      </c>
      <c r="C515" s="490">
        <v>0</v>
      </c>
      <c r="D515" s="490">
        <v>19.54</v>
      </c>
      <c r="E515" s="488"/>
    </row>
    <row r="516" spans="1:5" x14ac:dyDescent="0.2">
      <c r="A516" s="488" t="s">
        <v>773</v>
      </c>
      <c r="B516" s="489">
        <v>35</v>
      </c>
      <c r="C516" s="490">
        <v>0</v>
      </c>
      <c r="D516" s="490">
        <v>0</v>
      </c>
      <c r="E516" s="488" t="s">
        <v>344</v>
      </c>
    </row>
    <row r="517" spans="1:5" x14ac:dyDescent="0.2">
      <c r="A517" s="488" t="s">
        <v>774</v>
      </c>
      <c r="B517" s="489">
        <v>221</v>
      </c>
      <c r="C517" s="490">
        <v>0</v>
      </c>
      <c r="D517" s="490">
        <v>68.5</v>
      </c>
      <c r="E517" s="488"/>
    </row>
    <row r="518" spans="1:5" x14ac:dyDescent="0.2">
      <c r="A518" s="488" t="s">
        <v>775</v>
      </c>
      <c r="B518" s="489">
        <v>203</v>
      </c>
      <c r="C518" s="490">
        <v>0</v>
      </c>
      <c r="D518" s="490">
        <v>100.99</v>
      </c>
      <c r="E518" s="488"/>
    </row>
    <row r="519" spans="1:5" x14ac:dyDescent="0.2">
      <c r="A519" s="488" t="s">
        <v>776</v>
      </c>
      <c r="B519" s="489">
        <v>231</v>
      </c>
      <c r="C519" s="490">
        <v>0</v>
      </c>
      <c r="D519" s="490">
        <v>52.18</v>
      </c>
      <c r="E519" s="488"/>
    </row>
    <row r="520" spans="1:5" x14ac:dyDescent="0.2">
      <c r="A520" s="488" t="s">
        <v>777</v>
      </c>
      <c r="B520" s="489">
        <v>64</v>
      </c>
      <c r="C520" s="490">
        <v>0</v>
      </c>
      <c r="D520" s="490">
        <v>0</v>
      </c>
      <c r="E520" s="488"/>
    </row>
    <row r="521" spans="1:5" x14ac:dyDescent="0.2">
      <c r="A521" s="488" t="s">
        <v>778</v>
      </c>
      <c r="B521" s="489">
        <v>295</v>
      </c>
      <c r="C521" s="490">
        <v>0</v>
      </c>
      <c r="D521" s="490">
        <v>26.85</v>
      </c>
      <c r="E521" s="488"/>
    </row>
    <row r="522" spans="1:5" x14ac:dyDescent="0.2">
      <c r="A522" s="488" t="s">
        <v>779</v>
      </c>
      <c r="B522" s="489">
        <v>139</v>
      </c>
      <c r="C522" s="490">
        <v>0</v>
      </c>
      <c r="D522" s="490">
        <v>83.77</v>
      </c>
      <c r="E522" s="488"/>
    </row>
    <row r="523" spans="1:5" x14ac:dyDescent="0.2">
      <c r="A523" s="488" t="s">
        <v>780</v>
      </c>
      <c r="B523" s="489">
        <v>167</v>
      </c>
      <c r="C523" s="490">
        <v>439.27</v>
      </c>
      <c r="D523" s="490">
        <v>554.64</v>
      </c>
      <c r="E523" s="488"/>
    </row>
    <row r="524" spans="1:5" x14ac:dyDescent="0.2">
      <c r="A524" s="488" t="s">
        <v>781</v>
      </c>
      <c r="B524" s="489">
        <v>123</v>
      </c>
      <c r="C524" s="490">
        <v>26.27</v>
      </c>
      <c r="D524" s="490">
        <v>111.24</v>
      </c>
      <c r="E524" s="488"/>
    </row>
    <row r="525" spans="1:5" x14ac:dyDescent="0.2">
      <c r="A525" s="488" t="s">
        <v>782</v>
      </c>
      <c r="B525" s="489">
        <v>123</v>
      </c>
      <c r="C525" s="490">
        <v>0</v>
      </c>
      <c r="D525" s="490">
        <v>43.36</v>
      </c>
      <c r="E525" s="488"/>
    </row>
    <row r="526" spans="1:5" x14ac:dyDescent="0.2">
      <c r="A526" s="488" t="s">
        <v>783</v>
      </c>
      <c r="B526" s="489">
        <v>178</v>
      </c>
      <c r="C526" s="490">
        <v>0</v>
      </c>
      <c r="D526" s="490">
        <v>87.01</v>
      </c>
      <c r="E526" s="488"/>
    </row>
    <row r="527" spans="1:5" x14ac:dyDescent="0.2">
      <c r="A527" s="488" t="s">
        <v>784</v>
      </c>
      <c r="B527" s="489">
        <v>94</v>
      </c>
      <c r="C527" s="490">
        <v>0</v>
      </c>
      <c r="D527" s="490">
        <v>25.88</v>
      </c>
      <c r="E527" s="488"/>
    </row>
    <row r="528" spans="1:5" x14ac:dyDescent="0.2">
      <c r="A528" s="488" t="s">
        <v>785</v>
      </c>
      <c r="B528" s="489">
        <v>146</v>
      </c>
      <c r="C528" s="490">
        <v>0</v>
      </c>
      <c r="D528" s="490">
        <v>84.86</v>
      </c>
      <c r="E528" s="488"/>
    </row>
    <row r="529" spans="1:5" x14ac:dyDescent="0.2">
      <c r="A529" s="488" t="s">
        <v>786</v>
      </c>
      <c r="B529" s="489">
        <v>182</v>
      </c>
      <c r="C529" s="490">
        <v>0</v>
      </c>
      <c r="D529" s="490">
        <v>41.75</v>
      </c>
      <c r="E529" s="488"/>
    </row>
    <row r="530" spans="1:5" x14ac:dyDescent="0.2">
      <c r="A530" s="488" t="s">
        <v>787</v>
      </c>
      <c r="B530" s="489">
        <v>155</v>
      </c>
      <c r="C530" s="490">
        <v>0</v>
      </c>
      <c r="D530" s="490">
        <v>47.24</v>
      </c>
      <c r="E530" s="488"/>
    </row>
    <row r="531" spans="1:5" x14ac:dyDescent="0.2">
      <c r="A531" s="488" t="s">
        <v>788</v>
      </c>
      <c r="B531" s="489">
        <v>195</v>
      </c>
      <c r="C531" s="490">
        <v>0</v>
      </c>
      <c r="D531" s="490">
        <v>0</v>
      </c>
      <c r="E531" s="488"/>
    </row>
    <row r="532" spans="1:5" x14ac:dyDescent="0.2">
      <c r="A532" s="488" t="s">
        <v>789</v>
      </c>
      <c r="B532" s="489">
        <v>207</v>
      </c>
      <c r="C532" s="490">
        <v>0</v>
      </c>
      <c r="D532" s="490">
        <v>34.85</v>
      </c>
      <c r="E532" s="488"/>
    </row>
    <row r="533" spans="1:5" x14ac:dyDescent="0.2">
      <c r="A533" s="488" t="s">
        <v>790</v>
      </c>
      <c r="B533" s="489">
        <v>439</v>
      </c>
      <c r="C533" s="490">
        <v>0</v>
      </c>
      <c r="D533" s="490">
        <v>203.39</v>
      </c>
      <c r="E533" s="488"/>
    </row>
    <row r="534" spans="1:5" x14ac:dyDescent="0.2">
      <c r="A534" s="488" t="s">
        <v>791</v>
      </c>
      <c r="B534" s="489">
        <v>317</v>
      </c>
      <c r="C534" s="490">
        <v>878.3</v>
      </c>
      <c r="D534" s="490">
        <v>1097.3</v>
      </c>
      <c r="E534" s="488"/>
    </row>
    <row r="535" spans="1:5" x14ac:dyDescent="0.2">
      <c r="A535" s="488" t="s">
        <v>792</v>
      </c>
      <c r="B535" s="489">
        <v>276</v>
      </c>
      <c r="C535" s="490">
        <v>348.58</v>
      </c>
      <c r="D535" s="490">
        <v>539.25</v>
      </c>
      <c r="E535" s="488"/>
    </row>
    <row r="536" spans="1:5" x14ac:dyDescent="0.2">
      <c r="A536" s="488" t="s">
        <v>793</v>
      </c>
      <c r="B536" s="489">
        <v>346</v>
      </c>
      <c r="C536" s="490">
        <v>0</v>
      </c>
      <c r="D536" s="490">
        <v>66.3</v>
      </c>
      <c r="E536" s="488"/>
    </row>
    <row r="537" spans="1:5" x14ac:dyDescent="0.2">
      <c r="A537" s="488" t="s">
        <v>794</v>
      </c>
      <c r="B537" s="489">
        <v>220</v>
      </c>
      <c r="C537" s="490">
        <v>0</v>
      </c>
      <c r="D537" s="490">
        <v>4.47</v>
      </c>
      <c r="E537" s="488"/>
    </row>
    <row r="538" spans="1:5" x14ac:dyDescent="0.2">
      <c r="A538" s="488" t="s">
        <v>795</v>
      </c>
      <c r="B538" s="489">
        <v>71</v>
      </c>
      <c r="C538" s="490">
        <v>0</v>
      </c>
      <c r="D538" s="490">
        <v>25.09</v>
      </c>
      <c r="E538" s="488"/>
    </row>
    <row r="539" spans="1:5" x14ac:dyDescent="0.2">
      <c r="A539" s="488" t="s">
        <v>796</v>
      </c>
      <c r="B539" s="489">
        <v>140</v>
      </c>
      <c r="C539" s="490">
        <v>0</v>
      </c>
      <c r="D539" s="490">
        <v>58.35</v>
      </c>
      <c r="E539" s="488"/>
    </row>
    <row r="540" spans="1:5" x14ac:dyDescent="0.2">
      <c r="A540" s="488" t="s">
        <v>797</v>
      </c>
      <c r="B540" s="489">
        <v>35</v>
      </c>
      <c r="C540" s="490">
        <v>42.41</v>
      </c>
      <c r="D540" s="490">
        <v>66.59</v>
      </c>
      <c r="E540" s="488" t="s">
        <v>344</v>
      </c>
    </row>
    <row r="541" spans="1:5" x14ac:dyDescent="0.2">
      <c r="A541" s="488" t="s">
        <v>798</v>
      </c>
      <c r="B541" s="489">
        <v>180</v>
      </c>
      <c r="C541" s="490">
        <v>0</v>
      </c>
      <c r="D541" s="490">
        <v>73.239999999999995</v>
      </c>
      <c r="E541" s="488"/>
    </row>
    <row r="542" spans="1:5" x14ac:dyDescent="0.2">
      <c r="A542" s="488" t="s">
        <v>799</v>
      </c>
      <c r="B542" s="489">
        <v>134</v>
      </c>
      <c r="C542" s="490">
        <v>0</v>
      </c>
      <c r="D542" s="490">
        <v>44.93</v>
      </c>
      <c r="E542" s="488"/>
    </row>
    <row r="543" spans="1:5" x14ac:dyDescent="0.2">
      <c r="A543" s="488" t="s">
        <v>800</v>
      </c>
      <c r="B543" s="489">
        <v>68</v>
      </c>
      <c r="C543" s="490">
        <v>0</v>
      </c>
      <c r="D543" s="490">
        <v>0</v>
      </c>
      <c r="E543" s="488"/>
    </row>
    <row r="544" spans="1:5" x14ac:dyDescent="0.2">
      <c r="A544" s="488" t="s">
        <v>801</v>
      </c>
      <c r="B544" s="489">
        <v>165</v>
      </c>
      <c r="C544" s="490">
        <v>0</v>
      </c>
      <c r="D544" s="490">
        <v>68.28</v>
      </c>
      <c r="E544" s="488"/>
    </row>
    <row r="545" spans="1:5" x14ac:dyDescent="0.2">
      <c r="A545" s="488" t="s">
        <v>802</v>
      </c>
      <c r="B545" s="489">
        <v>251</v>
      </c>
      <c r="C545" s="490">
        <v>53.57</v>
      </c>
      <c r="D545" s="490">
        <v>226.98</v>
      </c>
      <c r="E545" s="488"/>
    </row>
    <row r="546" spans="1:5" x14ac:dyDescent="0.2">
      <c r="A546" s="488" t="s">
        <v>803</v>
      </c>
      <c r="B546" s="489">
        <v>108</v>
      </c>
      <c r="C546" s="490">
        <v>13.46</v>
      </c>
      <c r="D546" s="490">
        <v>88.07</v>
      </c>
      <c r="E546" s="488"/>
    </row>
    <row r="547" spans="1:5" x14ac:dyDescent="0.2">
      <c r="A547" s="488" t="s">
        <v>804</v>
      </c>
      <c r="B547" s="489">
        <v>397</v>
      </c>
      <c r="C547" s="490">
        <v>0</v>
      </c>
      <c r="D547" s="490">
        <v>59.58</v>
      </c>
      <c r="E547" s="488"/>
    </row>
    <row r="548" spans="1:5" x14ac:dyDescent="0.2">
      <c r="A548" s="488" t="s">
        <v>805</v>
      </c>
      <c r="B548" s="489">
        <v>171</v>
      </c>
      <c r="C548" s="490">
        <v>0</v>
      </c>
      <c r="D548" s="490">
        <v>53.12</v>
      </c>
      <c r="E548" s="488"/>
    </row>
    <row r="549" spans="1:5" x14ac:dyDescent="0.2">
      <c r="A549" s="488" t="s">
        <v>806</v>
      </c>
      <c r="B549" s="489">
        <v>235</v>
      </c>
      <c r="C549" s="490">
        <v>0</v>
      </c>
      <c r="D549" s="490">
        <v>16.16</v>
      </c>
      <c r="E549" s="488"/>
    </row>
    <row r="550" spans="1:5" x14ac:dyDescent="0.2">
      <c r="A550" s="488" t="s">
        <v>807</v>
      </c>
      <c r="B550" s="489">
        <v>49</v>
      </c>
      <c r="C550" s="490">
        <v>0</v>
      </c>
      <c r="D550" s="490">
        <v>29.82</v>
      </c>
      <c r="E550" s="488"/>
    </row>
    <row r="551" spans="1:5" x14ac:dyDescent="0.2">
      <c r="A551" s="488" t="s">
        <v>808</v>
      </c>
      <c r="B551" s="489">
        <v>181</v>
      </c>
      <c r="C551" s="490">
        <v>0</v>
      </c>
      <c r="D551" s="490">
        <v>58.94</v>
      </c>
      <c r="E551" s="488"/>
    </row>
    <row r="552" spans="1:5" x14ac:dyDescent="0.2">
      <c r="A552" s="488" t="s">
        <v>809</v>
      </c>
      <c r="B552" s="489">
        <v>85</v>
      </c>
      <c r="C552" s="490">
        <v>0</v>
      </c>
      <c r="D552" s="490">
        <v>39.28</v>
      </c>
      <c r="E552" s="488"/>
    </row>
    <row r="553" spans="1:5" x14ac:dyDescent="0.2">
      <c r="A553" s="488" t="s">
        <v>810</v>
      </c>
      <c r="B553" s="489">
        <v>189</v>
      </c>
      <c r="C553" s="490">
        <v>0</v>
      </c>
      <c r="D553" s="490">
        <v>0</v>
      </c>
      <c r="E553" s="488"/>
    </row>
    <row r="554" spans="1:5" x14ac:dyDescent="0.2">
      <c r="A554" s="488" t="s">
        <v>811</v>
      </c>
      <c r="B554" s="489">
        <v>36</v>
      </c>
      <c r="C554" s="490">
        <v>0</v>
      </c>
      <c r="D554" s="490">
        <v>0</v>
      </c>
      <c r="E554" s="488" t="s">
        <v>344</v>
      </c>
    </row>
    <row r="555" spans="1:5" x14ac:dyDescent="0.2">
      <c r="A555" s="488" t="s">
        <v>812</v>
      </c>
      <c r="B555" s="489">
        <v>38</v>
      </c>
      <c r="C555" s="490">
        <v>13.04</v>
      </c>
      <c r="D555" s="490">
        <v>39.29</v>
      </c>
      <c r="E555" s="488" t="s">
        <v>344</v>
      </c>
    </row>
    <row r="556" spans="1:5" x14ac:dyDescent="0.2">
      <c r="A556" s="488" t="s">
        <v>813</v>
      </c>
      <c r="B556" s="489">
        <v>193</v>
      </c>
      <c r="C556" s="490">
        <v>0</v>
      </c>
      <c r="D556" s="490">
        <v>27.79</v>
      </c>
      <c r="E556" s="488"/>
    </row>
    <row r="557" spans="1:5" x14ac:dyDescent="0.2">
      <c r="A557" s="488" t="s">
        <v>814</v>
      </c>
      <c r="B557" s="489">
        <v>80</v>
      </c>
      <c r="C557" s="490">
        <v>0</v>
      </c>
      <c r="D557" s="490">
        <v>34.909999999999997</v>
      </c>
      <c r="E557" s="488"/>
    </row>
    <row r="558" spans="1:5" x14ac:dyDescent="0.2">
      <c r="A558" s="488" t="s">
        <v>815</v>
      </c>
      <c r="B558" s="489">
        <v>309</v>
      </c>
      <c r="C558" s="490">
        <v>54.25</v>
      </c>
      <c r="D558" s="490">
        <v>267.73</v>
      </c>
      <c r="E558" s="488"/>
    </row>
    <row r="559" spans="1:5" x14ac:dyDescent="0.2">
      <c r="A559" s="488" t="s">
        <v>816</v>
      </c>
      <c r="B559" s="489">
        <v>97</v>
      </c>
      <c r="C559" s="490">
        <v>0</v>
      </c>
      <c r="D559" s="490">
        <v>19.809999999999999</v>
      </c>
      <c r="E559" s="488"/>
    </row>
    <row r="560" spans="1:5" x14ac:dyDescent="0.2">
      <c r="A560" s="488" t="s">
        <v>817</v>
      </c>
      <c r="B560" s="489">
        <v>73</v>
      </c>
      <c r="C560" s="490">
        <v>11.7</v>
      </c>
      <c r="D560" s="490">
        <v>62.13</v>
      </c>
      <c r="E560" s="488"/>
    </row>
    <row r="561" spans="1:5" x14ac:dyDescent="0.2">
      <c r="A561" s="488" t="s">
        <v>818</v>
      </c>
      <c r="B561" s="489">
        <v>468</v>
      </c>
      <c r="C561" s="490">
        <v>0</v>
      </c>
      <c r="D561" s="490">
        <v>62.7</v>
      </c>
      <c r="E561" s="488"/>
    </row>
    <row r="562" spans="1:5" x14ac:dyDescent="0.2">
      <c r="A562" s="488" t="s">
        <v>819</v>
      </c>
      <c r="B562" s="489">
        <v>274</v>
      </c>
      <c r="C562" s="490">
        <v>0</v>
      </c>
      <c r="D562" s="490">
        <v>0</v>
      </c>
      <c r="E562" s="488"/>
    </row>
    <row r="563" spans="1:5" x14ac:dyDescent="0.2">
      <c r="A563" s="488" t="s">
        <v>820</v>
      </c>
      <c r="B563" s="489">
        <v>223</v>
      </c>
      <c r="C563" s="490">
        <v>0</v>
      </c>
      <c r="D563" s="490">
        <v>104.83</v>
      </c>
      <c r="E563" s="488"/>
    </row>
    <row r="564" spans="1:5" x14ac:dyDescent="0.2">
      <c r="A564" s="488" t="s">
        <v>821</v>
      </c>
      <c r="B564" s="489">
        <v>402</v>
      </c>
      <c r="C564" s="490">
        <v>0</v>
      </c>
      <c r="D564" s="490">
        <v>252.32</v>
      </c>
      <c r="E564" s="488"/>
    </row>
    <row r="565" spans="1:5" x14ac:dyDescent="0.2">
      <c r="A565" s="488" t="s">
        <v>822</v>
      </c>
      <c r="B565" s="489">
        <v>407</v>
      </c>
      <c r="C565" s="490">
        <v>0</v>
      </c>
      <c r="D565" s="490">
        <v>15.75</v>
      </c>
      <c r="E565" s="488"/>
    </row>
    <row r="566" spans="1:5" x14ac:dyDescent="0.2">
      <c r="A566" s="488" t="s">
        <v>823</v>
      </c>
      <c r="B566" s="489">
        <v>284</v>
      </c>
      <c r="C566" s="490">
        <v>0</v>
      </c>
      <c r="D566" s="490">
        <v>32.11</v>
      </c>
      <c r="E566" s="488"/>
    </row>
    <row r="567" spans="1:5" x14ac:dyDescent="0.2">
      <c r="A567" s="488" t="s">
        <v>824</v>
      </c>
      <c r="B567" s="489">
        <v>134</v>
      </c>
      <c r="C567" s="490">
        <v>0</v>
      </c>
      <c r="D567" s="490">
        <v>51.53</v>
      </c>
      <c r="E567" s="488"/>
    </row>
    <row r="568" spans="1:5" x14ac:dyDescent="0.2">
      <c r="A568" s="488" t="s">
        <v>825</v>
      </c>
      <c r="B568" s="489">
        <v>286</v>
      </c>
      <c r="C568" s="490">
        <v>0</v>
      </c>
      <c r="D568" s="490">
        <v>88.91</v>
      </c>
      <c r="E568" s="488"/>
    </row>
    <row r="569" spans="1:5" x14ac:dyDescent="0.2">
      <c r="A569" s="488" t="s">
        <v>826</v>
      </c>
      <c r="B569" s="489">
        <v>61</v>
      </c>
      <c r="C569" s="490">
        <v>0</v>
      </c>
      <c r="D569" s="490">
        <v>8.92</v>
      </c>
      <c r="E569" s="488"/>
    </row>
    <row r="570" spans="1:5" x14ac:dyDescent="0.2">
      <c r="A570" s="488" t="s">
        <v>827</v>
      </c>
      <c r="B570" s="489">
        <v>436</v>
      </c>
      <c r="C570" s="490">
        <v>0</v>
      </c>
      <c r="D570" s="490">
        <v>107.24</v>
      </c>
      <c r="E570" s="488"/>
    </row>
    <row r="571" spans="1:5" x14ac:dyDescent="0.2">
      <c r="A571" s="488" t="s">
        <v>828</v>
      </c>
      <c r="B571" s="489">
        <v>83</v>
      </c>
      <c r="C571" s="490">
        <v>0</v>
      </c>
      <c r="D571" s="490">
        <v>30.47</v>
      </c>
      <c r="E571" s="488"/>
    </row>
    <row r="572" spans="1:5" x14ac:dyDescent="0.2">
      <c r="A572" s="488" t="s">
        <v>829</v>
      </c>
      <c r="B572" s="489">
        <v>185</v>
      </c>
      <c r="C572" s="490">
        <v>0</v>
      </c>
      <c r="D572" s="490">
        <v>89.79</v>
      </c>
      <c r="E572" s="488"/>
    </row>
    <row r="573" spans="1:5" x14ac:dyDescent="0.2">
      <c r="A573" s="488" t="s">
        <v>830</v>
      </c>
      <c r="B573" s="489">
        <v>377</v>
      </c>
      <c r="C573" s="490">
        <v>186.83</v>
      </c>
      <c r="D573" s="490">
        <v>447.28</v>
      </c>
      <c r="E573" s="488"/>
    </row>
    <row r="574" spans="1:5" x14ac:dyDescent="0.2">
      <c r="A574" s="488" t="s">
        <v>831</v>
      </c>
      <c r="B574" s="489">
        <v>72</v>
      </c>
      <c r="C574" s="490">
        <v>0</v>
      </c>
      <c r="D574" s="490">
        <v>31.36</v>
      </c>
      <c r="E574" s="488"/>
    </row>
    <row r="575" spans="1:5" x14ac:dyDescent="0.2">
      <c r="A575" s="488" t="s">
        <v>832</v>
      </c>
      <c r="B575" s="489">
        <v>578</v>
      </c>
      <c r="C575" s="490">
        <v>0</v>
      </c>
      <c r="D575" s="490">
        <v>234.7</v>
      </c>
      <c r="E575" s="488"/>
    </row>
    <row r="576" spans="1:5" x14ac:dyDescent="0.2">
      <c r="A576" s="488" t="s">
        <v>833</v>
      </c>
      <c r="B576" s="489">
        <v>29</v>
      </c>
      <c r="C576" s="490">
        <v>8.6</v>
      </c>
      <c r="D576" s="490">
        <v>28.64</v>
      </c>
      <c r="E576" s="488" t="s">
        <v>344</v>
      </c>
    </row>
    <row r="577" spans="1:5" x14ac:dyDescent="0.2">
      <c r="A577" s="488" t="s">
        <v>834</v>
      </c>
      <c r="B577" s="489">
        <v>161</v>
      </c>
      <c r="C577" s="490">
        <v>0</v>
      </c>
      <c r="D577" s="490">
        <v>49.14</v>
      </c>
      <c r="E577" s="488"/>
    </row>
    <row r="578" spans="1:5" x14ac:dyDescent="0.2">
      <c r="A578" s="488" t="s">
        <v>835</v>
      </c>
      <c r="B578" s="489">
        <v>214</v>
      </c>
      <c r="C578" s="490">
        <v>0</v>
      </c>
      <c r="D578" s="490">
        <v>21.45</v>
      </c>
      <c r="E578" s="488"/>
    </row>
    <row r="579" spans="1:5" x14ac:dyDescent="0.2">
      <c r="A579" s="488" t="s">
        <v>836</v>
      </c>
      <c r="B579" s="489">
        <v>101</v>
      </c>
      <c r="C579" s="490">
        <v>0</v>
      </c>
      <c r="D579" s="490">
        <v>22.74</v>
      </c>
      <c r="E579" s="488"/>
    </row>
    <row r="580" spans="1:5" x14ac:dyDescent="0.2">
      <c r="A580" s="488" t="s">
        <v>837</v>
      </c>
      <c r="B580" s="489">
        <v>162</v>
      </c>
      <c r="C580" s="490">
        <v>0</v>
      </c>
      <c r="D580" s="490">
        <v>29.95</v>
      </c>
      <c r="E580" s="488"/>
    </row>
    <row r="581" spans="1:5" x14ac:dyDescent="0.2">
      <c r="A581" s="488" t="s">
        <v>838</v>
      </c>
      <c r="B581" s="489">
        <v>322</v>
      </c>
      <c r="C581" s="490">
        <v>0</v>
      </c>
      <c r="D581" s="490">
        <v>96.89</v>
      </c>
      <c r="E581" s="488"/>
    </row>
    <row r="582" spans="1:5" x14ac:dyDescent="0.2">
      <c r="A582" s="488" t="s">
        <v>839</v>
      </c>
      <c r="B582" s="489">
        <v>315</v>
      </c>
      <c r="C582" s="490">
        <v>0</v>
      </c>
      <c r="D582" s="490">
        <v>63.5</v>
      </c>
      <c r="E582" s="488"/>
    </row>
    <row r="583" spans="1:5" x14ac:dyDescent="0.2">
      <c r="A583" s="488" t="s">
        <v>840</v>
      </c>
      <c r="B583" s="489">
        <v>195</v>
      </c>
      <c r="C583" s="490">
        <v>0</v>
      </c>
      <c r="D583" s="490">
        <v>104</v>
      </c>
      <c r="E583" s="488"/>
    </row>
    <row r="584" spans="1:5" x14ac:dyDescent="0.2">
      <c r="A584" s="488" t="s">
        <v>841</v>
      </c>
      <c r="B584" s="489">
        <v>240</v>
      </c>
      <c r="C584" s="490">
        <v>33.06</v>
      </c>
      <c r="D584" s="490">
        <v>198.86</v>
      </c>
      <c r="E584" s="488"/>
    </row>
    <row r="585" spans="1:5" x14ac:dyDescent="0.2">
      <c r="A585" s="488" t="s">
        <v>842</v>
      </c>
      <c r="B585" s="489">
        <v>271</v>
      </c>
      <c r="C585" s="490">
        <v>0</v>
      </c>
      <c r="D585" s="490">
        <v>92.4</v>
      </c>
      <c r="E585" s="488"/>
    </row>
    <row r="586" spans="1:5" x14ac:dyDescent="0.2">
      <c r="A586" s="488" t="s">
        <v>843</v>
      </c>
      <c r="B586" s="489">
        <v>182</v>
      </c>
      <c r="C586" s="490">
        <v>0</v>
      </c>
      <c r="D586" s="490">
        <v>121.7</v>
      </c>
      <c r="E586" s="488"/>
    </row>
    <row r="587" spans="1:5" x14ac:dyDescent="0.2">
      <c r="A587" s="488" t="s">
        <v>844</v>
      </c>
      <c r="B587" s="489">
        <v>45</v>
      </c>
      <c r="C587" s="490">
        <v>20.8</v>
      </c>
      <c r="D587" s="490">
        <v>51.89</v>
      </c>
      <c r="E587" s="488"/>
    </row>
    <row r="588" spans="1:5" x14ac:dyDescent="0.2">
      <c r="A588" s="488" t="s">
        <v>845</v>
      </c>
      <c r="B588" s="489">
        <v>284</v>
      </c>
      <c r="C588" s="490">
        <v>89.57</v>
      </c>
      <c r="D588" s="490">
        <v>285.77</v>
      </c>
      <c r="E588" s="488"/>
    </row>
    <row r="589" spans="1:5" x14ac:dyDescent="0.2">
      <c r="A589" s="488" t="s">
        <v>846</v>
      </c>
      <c r="B589" s="489">
        <v>212</v>
      </c>
      <c r="C589" s="490">
        <v>0</v>
      </c>
      <c r="D589" s="490">
        <v>97.24</v>
      </c>
      <c r="E589" s="488"/>
    </row>
    <row r="590" spans="1:5" x14ac:dyDescent="0.2">
      <c r="A590" s="488" t="s">
        <v>847</v>
      </c>
      <c r="B590" s="489">
        <v>281</v>
      </c>
      <c r="C590" s="490">
        <v>278.26</v>
      </c>
      <c r="D590" s="490">
        <v>472.4</v>
      </c>
      <c r="E590" s="488"/>
    </row>
    <row r="591" spans="1:5" x14ac:dyDescent="0.2">
      <c r="A591" s="488" t="s">
        <v>848</v>
      </c>
      <c r="B591" s="489">
        <v>246</v>
      </c>
      <c r="C591" s="490">
        <v>0</v>
      </c>
      <c r="D591" s="490">
        <v>19.100000000000001</v>
      </c>
      <c r="E591" s="488"/>
    </row>
    <row r="592" spans="1:5" x14ac:dyDescent="0.2">
      <c r="A592" s="488" t="s">
        <v>849</v>
      </c>
      <c r="B592" s="489">
        <v>199</v>
      </c>
      <c r="C592" s="490">
        <v>0</v>
      </c>
      <c r="D592" s="490">
        <v>79.760000000000005</v>
      </c>
      <c r="E592" s="488"/>
    </row>
    <row r="593" spans="1:5" x14ac:dyDescent="0.2">
      <c r="A593" s="488" t="s">
        <v>850</v>
      </c>
      <c r="B593" s="489">
        <v>172</v>
      </c>
      <c r="C593" s="490">
        <v>0</v>
      </c>
      <c r="D593" s="490">
        <v>91.12</v>
      </c>
      <c r="E593" s="488"/>
    </row>
    <row r="594" spans="1:5" x14ac:dyDescent="0.2">
      <c r="A594" s="488" t="s">
        <v>851</v>
      </c>
      <c r="B594" s="489">
        <v>95</v>
      </c>
      <c r="C594" s="490">
        <v>0</v>
      </c>
      <c r="D594" s="490">
        <v>31.26</v>
      </c>
      <c r="E594" s="488"/>
    </row>
    <row r="595" spans="1:5" x14ac:dyDescent="0.2">
      <c r="A595" s="488" t="s">
        <v>852</v>
      </c>
      <c r="B595" s="489">
        <v>171</v>
      </c>
      <c r="C595" s="490">
        <v>0</v>
      </c>
      <c r="D595" s="490">
        <v>33.96</v>
      </c>
      <c r="E595" s="488"/>
    </row>
    <row r="596" spans="1:5" x14ac:dyDescent="0.2">
      <c r="A596" s="488" t="s">
        <v>853</v>
      </c>
      <c r="B596" s="489">
        <v>231</v>
      </c>
      <c r="C596" s="490">
        <v>0</v>
      </c>
      <c r="D596" s="490">
        <v>74.64</v>
      </c>
      <c r="E596" s="488"/>
    </row>
    <row r="597" spans="1:5" x14ac:dyDescent="0.2">
      <c r="A597" s="488" t="s">
        <v>854</v>
      </c>
      <c r="B597" s="489">
        <v>187</v>
      </c>
      <c r="C597" s="490">
        <v>0</v>
      </c>
      <c r="D597" s="490">
        <v>63.82</v>
      </c>
      <c r="E597" s="488"/>
    </row>
    <row r="598" spans="1:5" x14ac:dyDescent="0.2">
      <c r="A598" s="488" t="s">
        <v>855</v>
      </c>
      <c r="B598" s="489">
        <v>18</v>
      </c>
      <c r="C598" s="490">
        <v>0</v>
      </c>
      <c r="D598" s="490">
        <v>5.34</v>
      </c>
      <c r="E598" s="488" t="s">
        <v>344</v>
      </c>
    </row>
    <row r="599" spans="1:5" x14ac:dyDescent="0.2">
      <c r="A599" s="488" t="s">
        <v>856</v>
      </c>
      <c r="B599" s="489">
        <v>345</v>
      </c>
      <c r="C599" s="490">
        <v>83.25</v>
      </c>
      <c r="D599" s="490">
        <v>321.60000000000002</v>
      </c>
      <c r="E599" s="488"/>
    </row>
    <row r="600" spans="1:5" x14ac:dyDescent="0.2">
      <c r="A600" s="488" t="s">
        <v>857</v>
      </c>
      <c r="B600" s="489">
        <v>107</v>
      </c>
      <c r="C600" s="490">
        <v>197.5</v>
      </c>
      <c r="D600" s="490">
        <v>271.42</v>
      </c>
      <c r="E600" s="488"/>
    </row>
    <row r="601" spans="1:5" x14ac:dyDescent="0.2">
      <c r="A601" s="488" t="s">
        <v>858</v>
      </c>
      <c r="B601" s="489">
        <v>187</v>
      </c>
      <c r="C601" s="490">
        <v>0</v>
      </c>
      <c r="D601" s="490">
        <v>79.28</v>
      </c>
      <c r="E601" s="488"/>
    </row>
    <row r="602" spans="1:5" x14ac:dyDescent="0.2">
      <c r="A602" s="488" t="s">
        <v>859</v>
      </c>
      <c r="B602" s="489">
        <v>44</v>
      </c>
      <c r="C602" s="490">
        <v>0</v>
      </c>
      <c r="D602" s="490">
        <v>13.54</v>
      </c>
      <c r="E602" s="488"/>
    </row>
    <row r="603" spans="1:5" x14ac:dyDescent="0.2">
      <c r="A603" s="488" t="s">
        <v>860</v>
      </c>
      <c r="B603" s="489">
        <v>230</v>
      </c>
      <c r="C603" s="490">
        <v>0</v>
      </c>
      <c r="D603" s="490">
        <v>60.84</v>
      </c>
      <c r="E603" s="488"/>
    </row>
    <row r="604" spans="1:5" x14ac:dyDescent="0.2">
      <c r="A604" s="488" t="s">
        <v>861</v>
      </c>
      <c r="B604" s="489">
        <v>61</v>
      </c>
      <c r="C604" s="490">
        <v>0</v>
      </c>
      <c r="D604" s="490">
        <v>27.26</v>
      </c>
      <c r="E604" s="488"/>
    </row>
    <row r="605" spans="1:5" x14ac:dyDescent="0.2">
      <c r="A605" s="488" t="s">
        <v>862</v>
      </c>
      <c r="B605" s="489">
        <v>406</v>
      </c>
      <c r="C605" s="490">
        <v>0</v>
      </c>
      <c r="D605" s="490">
        <v>13.24</v>
      </c>
      <c r="E605" s="488"/>
    </row>
    <row r="606" spans="1:5" x14ac:dyDescent="0.2">
      <c r="A606" s="488" t="s">
        <v>863</v>
      </c>
      <c r="B606" s="489">
        <v>106</v>
      </c>
      <c r="C606" s="490">
        <v>130.96</v>
      </c>
      <c r="D606" s="490">
        <v>204.19</v>
      </c>
      <c r="E606" s="488"/>
    </row>
    <row r="607" spans="1:5" x14ac:dyDescent="0.2">
      <c r="A607" s="488" t="s">
        <v>864</v>
      </c>
      <c r="B607" s="489">
        <v>250</v>
      </c>
      <c r="C607" s="490">
        <v>0</v>
      </c>
      <c r="D607" s="490">
        <v>120.46</v>
      </c>
      <c r="E607" s="488"/>
    </row>
    <row r="608" spans="1:5" x14ac:dyDescent="0.2">
      <c r="A608" s="488" t="s">
        <v>865</v>
      </c>
      <c r="B608" s="489">
        <v>198</v>
      </c>
      <c r="C608" s="490">
        <v>0</v>
      </c>
      <c r="D608" s="490">
        <v>44.6</v>
      </c>
      <c r="E608" s="488"/>
    </row>
    <row r="609" spans="1:5" x14ac:dyDescent="0.2">
      <c r="A609" s="488" t="s">
        <v>866</v>
      </c>
      <c r="B609" s="489">
        <v>85</v>
      </c>
      <c r="C609" s="490">
        <v>0</v>
      </c>
      <c r="D609" s="490">
        <v>20.309999999999999</v>
      </c>
      <c r="E609" s="488"/>
    </row>
    <row r="610" spans="1:5" x14ac:dyDescent="0.2">
      <c r="A610" s="488" t="s">
        <v>867</v>
      </c>
      <c r="B610" s="489">
        <v>372</v>
      </c>
      <c r="C610" s="490">
        <v>0</v>
      </c>
      <c r="D610" s="490">
        <v>196.45</v>
      </c>
      <c r="E610" s="488"/>
    </row>
    <row r="611" spans="1:5" x14ac:dyDescent="0.2">
      <c r="A611" s="488" t="s">
        <v>868</v>
      </c>
      <c r="B611" s="489">
        <v>116</v>
      </c>
      <c r="C611" s="490">
        <v>0</v>
      </c>
      <c r="D611" s="490">
        <v>49.87</v>
      </c>
      <c r="E611" s="488"/>
    </row>
    <row r="612" spans="1:5" x14ac:dyDescent="0.2">
      <c r="A612" s="488" t="s">
        <v>869</v>
      </c>
      <c r="B612" s="489">
        <v>37</v>
      </c>
      <c r="C612" s="490">
        <v>0</v>
      </c>
      <c r="D612" s="490">
        <v>4.62</v>
      </c>
      <c r="E612" s="488" t="s">
        <v>344</v>
      </c>
    </row>
    <row r="613" spans="1:5" x14ac:dyDescent="0.2">
      <c r="A613" s="488" t="s">
        <v>870</v>
      </c>
      <c r="B613" s="489">
        <v>50</v>
      </c>
      <c r="C613" s="490">
        <v>0</v>
      </c>
      <c r="D613" s="490">
        <v>12.69</v>
      </c>
      <c r="E613" s="488"/>
    </row>
    <row r="614" spans="1:5" x14ac:dyDescent="0.2">
      <c r="A614" s="488" t="s">
        <v>871</v>
      </c>
      <c r="B614" s="489">
        <v>424</v>
      </c>
      <c r="C614" s="490">
        <v>0</v>
      </c>
      <c r="D614" s="490">
        <v>205.54</v>
      </c>
      <c r="E614" s="488"/>
    </row>
    <row r="615" spans="1:5" x14ac:dyDescent="0.2">
      <c r="A615" s="488" t="s">
        <v>872</v>
      </c>
      <c r="B615" s="489">
        <v>142</v>
      </c>
      <c r="C615" s="490">
        <v>0</v>
      </c>
      <c r="D615" s="490">
        <v>42.55</v>
      </c>
      <c r="E615" s="488"/>
    </row>
    <row r="616" spans="1:5" x14ac:dyDescent="0.2">
      <c r="A616" s="488" t="s">
        <v>873</v>
      </c>
      <c r="B616" s="489">
        <v>177</v>
      </c>
      <c r="C616" s="490">
        <v>525.41999999999996</v>
      </c>
      <c r="D616" s="490">
        <v>647.70000000000005</v>
      </c>
      <c r="E616" s="488"/>
    </row>
    <row r="617" spans="1:5" x14ac:dyDescent="0.2">
      <c r="A617" s="488" t="s">
        <v>874</v>
      </c>
      <c r="B617" s="489">
        <v>40</v>
      </c>
      <c r="C617" s="490">
        <v>0</v>
      </c>
      <c r="D617" s="490">
        <v>0</v>
      </c>
      <c r="E617" s="488" t="s">
        <v>344</v>
      </c>
    </row>
    <row r="618" spans="1:5" x14ac:dyDescent="0.2">
      <c r="A618" s="488" t="s">
        <v>875</v>
      </c>
      <c r="B618" s="489">
        <v>234</v>
      </c>
      <c r="C618" s="490">
        <v>0</v>
      </c>
      <c r="D618" s="490">
        <v>21.95</v>
      </c>
      <c r="E618" s="488"/>
    </row>
    <row r="619" spans="1:5" x14ac:dyDescent="0.2">
      <c r="A619" s="488" t="s">
        <v>876</v>
      </c>
      <c r="B619" s="489">
        <v>263</v>
      </c>
      <c r="C619" s="490">
        <v>0</v>
      </c>
      <c r="D619" s="490">
        <v>133.29</v>
      </c>
      <c r="E619" s="488"/>
    </row>
    <row r="620" spans="1:5" x14ac:dyDescent="0.2">
      <c r="A620" s="488" t="s">
        <v>877</v>
      </c>
      <c r="B620" s="489">
        <v>53</v>
      </c>
      <c r="C620" s="490">
        <v>0</v>
      </c>
      <c r="D620" s="490">
        <v>9.5500000000000007</v>
      </c>
      <c r="E620" s="488"/>
    </row>
    <row r="621" spans="1:5" x14ac:dyDescent="0.2">
      <c r="A621" s="488" t="s">
        <v>878</v>
      </c>
      <c r="B621" s="489">
        <v>34</v>
      </c>
      <c r="C621" s="490">
        <v>0</v>
      </c>
      <c r="D621" s="490">
        <v>8.98</v>
      </c>
      <c r="E621" s="488" t="s">
        <v>344</v>
      </c>
    </row>
    <row r="622" spans="1:5" x14ac:dyDescent="0.2">
      <c r="A622" s="488" t="s">
        <v>879</v>
      </c>
      <c r="B622" s="489">
        <v>101</v>
      </c>
      <c r="C622" s="490">
        <v>0</v>
      </c>
      <c r="D622" s="490">
        <v>4.5999999999999996</v>
      </c>
      <c r="E622" s="488"/>
    </row>
    <row r="623" spans="1:5" x14ac:dyDescent="0.2">
      <c r="A623" s="488" t="s">
        <v>880</v>
      </c>
      <c r="B623" s="489">
        <v>96</v>
      </c>
      <c r="C623" s="490">
        <v>0</v>
      </c>
      <c r="D623" s="490">
        <v>23.25</v>
      </c>
      <c r="E623" s="488"/>
    </row>
    <row r="624" spans="1:5" x14ac:dyDescent="0.2">
      <c r="A624" s="488" t="s">
        <v>881</v>
      </c>
      <c r="B624" s="489">
        <v>37</v>
      </c>
      <c r="C624" s="490">
        <v>0</v>
      </c>
      <c r="D624" s="490">
        <v>14.02</v>
      </c>
      <c r="E624" s="488" t="s">
        <v>344</v>
      </c>
    </row>
    <row r="625" spans="1:5" x14ac:dyDescent="0.2">
      <c r="A625" s="488" t="s">
        <v>882</v>
      </c>
      <c r="B625" s="489">
        <v>404</v>
      </c>
      <c r="C625" s="490">
        <v>0</v>
      </c>
      <c r="D625" s="490">
        <v>77.27</v>
      </c>
      <c r="E625" s="488"/>
    </row>
    <row r="626" spans="1:5" x14ac:dyDescent="0.2">
      <c r="A626" s="488" t="s">
        <v>883</v>
      </c>
      <c r="B626" s="489">
        <v>303</v>
      </c>
      <c r="C626" s="490">
        <v>0</v>
      </c>
      <c r="D626" s="490">
        <v>117</v>
      </c>
      <c r="E626" s="488"/>
    </row>
    <row r="627" spans="1:5" x14ac:dyDescent="0.2">
      <c r="A627" s="488" t="s">
        <v>884</v>
      </c>
      <c r="B627" s="489">
        <v>47</v>
      </c>
      <c r="C627" s="490">
        <v>0</v>
      </c>
      <c r="D627" s="490">
        <v>21.51</v>
      </c>
      <c r="E627" s="488"/>
    </row>
    <row r="628" spans="1:5" x14ac:dyDescent="0.2">
      <c r="A628" s="488" t="s">
        <v>885</v>
      </c>
      <c r="B628" s="489">
        <v>237</v>
      </c>
      <c r="C628" s="490">
        <v>0</v>
      </c>
      <c r="D628" s="490">
        <v>31.24</v>
      </c>
      <c r="E628" s="488"/>
    </row>
    <row r="629" spans="1:5" x14ac:dyDescent="0.2">
      <c r="A629" s="488" t="s">
        <v>886</v>
      </c>
      <c r="B629" s="489">
        <v>40</v>
      </c>
      <c r="C629" s="490">
        <v>11.32</v>
      </c>
      <c r="D629" s="490">
        <v>38.950000000000003</v>
      </c>
      <c r="E629" s="488" t="s">
        <v>344</v>
      </c>
    </row>
    <row r="630" spans="1:5" x14ac:dyDescent="0.2">
      <c r="A630" s="488" t="s">
        <v>887</v>
      </c>
      <c r="B630" s="489">
        <v>66</v>
      </c>
      <c r="C630" s="490">
        <v>0</v>
      </c>
      <c r="D630" s="490">
        <v>32.590000000000003</v>
      </c>
      <c r="E630" s="488"/>
    </row>
    <row r="631" spans="1:5" x14ac:dyDescent="0.2">
      <c r="A631" s="488" t="s">
        <v>888</v>
      </c>
      <c r="B631" s="489">
        <v>294</v>
      </c>
      <c r="C631" s="490">
        <v>0</v>
      </c>
      <c r="D631" s="490">
        <v>37.14</v>
      </c>
      <c r="E631" s="488"/>
    </row>
    <row r="632" spans="1:5" x14ac:dyDescent="0.2">
      <c r="A632" s="488" t="s">
        <v>889</v>
      </c>
      <c r="B632" s="489">
        <v>234</v>
      </c>
      <c r="C632" s="490">
        <v>0</v>
      </c>
      <c r="D632" s="490">
        <v>93.89</v>
      </c>
      <c r="E632" s="488"/>
    </row>
    <row r="633" spans="1:5" x14ac:dyDescent="0.2">
      <c r="A633" s="488" t="s">
        <v>890</v>
      </c>
      <c r="B633" s="489">
        <v>202</v>
      </c>
      <c r="C633" s="490">
        <v>0</v>
      </c>
      <c r="D633" s="490">
        <v>63.57</v>
      </c>
      <c r="E633" s="488"/>
    </row>
    <row r="634" spans="1:5" x14ac:dyDescent="0.2">
      <c r="A634" s="488" t="s">
        <v>891</v>
      </c>
      <c r="B634" s="489">
        <v>218</v>
      </c>
      <c r="C634" s="490">
        <v>0</v>
      </c>
      <c r="D634" s="490">
        <v>137.88999999999999</v>
      </c>
      <c r="E634" s="488"/>
    </row>
    <row r="635" spans="1:5" x14ac:dyDescent="0.2">
      <c r="A635" s="488" t="s">
        <v>892</v>
      </c>
      <c r="B635" s="489">
        <v>255</v>
      </c>
      <c r="C635" s="490">
        <v>0</v>
      </c>
      <c r="D635" s="490">
        <v>148.16</v>
      </c>
      <c r="E635" s="488"/>
    </row>
    <row r="636" spans="1:5" x14ac:dyDescent="0.2">
      <c r="A636" s="488" t="s">
        <v>893</v>
      </c>
      <c r="B636" s="489">
        <v>125</v>
      </c>
      <c r="C636" s="490">
        <v>0</v>
      </c>
      <c r="D636" s="490">
        <v>20.95</v>
      </c>
      <c r="E636" s="488"/>
    </row>
    <row r="637" spans="1:5" x14ac:dyDescent="0.2">
      <c r="A637" s="488" t="s">
        <v>894</v>
      </c>
      <c r="B637" s="489">
        <v>213</v>
      </c>
      <c r="C637" s="490">
        <v>0</v>
      </c>
      <c r="D637" s="490">
        <v>119.11</v>
      </c>
      <c r="E637" s="488"/>
    </row>
    <row r="638" spans="1:5" x14ac:dyDescent="0.2">
      <c r="A638" s="488" t="s">
        <v>895</v>
      </c>
      <c r="B638" s="489">
        <v>417</v>
      </c>
      <c r="C638" s="490">
        <v>0</v>
      </c>
      <c r="D638" s="490">
        <v>99.58</v>
      </c>
      <c r="E638" s="488"/>
    </row>
    <row r="639" spans="1:5" x14ac:dyDescent="0.2">
      <c r="A639" s="488" t="s">
        <v>896</v>
      </c>
      <c r="B639" s="489">
        <v>201</v>
      </c>
      <c r="C639" s="490">
        <v>0.25</v>
      </c>
      <c r="D639" s="490">
        <v>139.11000000000001</v>
      </c>
      <c r="E639" s="488"/>
    </row>
    <row r="640" spans="1:5" x14ac:dyDescent="0.2">
      <c r="A640" s="488" t="s">
        <v>897</v>
      </c>
      <c r="B640" s="489">
        <v>259</v>
      </c>
      <c r="C640" s="490">
        <v>0</v>
      </c>
      <c r="D640" s="490">
        <v>134.96</v>
      </c>
      <c r="E640" s="488"/>
    </row>
    <row r="641" spans="1:5" x14ac:dyDescent="0.2">
      <c r="A641" s="488" t="s">
        <v>898</v>
      </c>
      <c r="B641" s="489">
        <v>85</v>
      </c>
      <c r="C641" s="490">
        <v>0</v>
      </c>
      <c r="D641" s="490">
        <v>9.99</v>
      </c>
      <c r="E641" s="488"/>
    </row>
    <row r="642" spans="1:5" x14ac:dyDescent="0.2">
      <c r="A642" s="488" t="s">
        <v>899</v>
      </c>
      <c r="B642" s="489">
        <v>53</v>
      </c>
      <c r="C642" s="490">
        <v>0</v>
      </c>
      <c r="D642" s="490">
        <v>12</v>
      </c>
      <c r="E642" s="488"/>
    </row>
    <row r="643" spans="1:5" x14ac:dyDescent="0.2">
      <c r="A643" s="488" t="s">
        <v>900</v>
      </c>
      <c r="B643" s="489">
        <v>66</v>
      </c>
      <c r="C643" s="490">
        <v>0</v>
      </c>
      <c r="D643" s="490">
        <v>16.66</v>
      </c>
      <c r="E643" s="488"/>
    </row>
    <row r="644" spans="1:5" x14ac:dyDescent="0.2">
      <c r="A644" s="488" t="s">
        <v>901</v>
      </c>
      <c r="B644" s="489">
        <v>107</v>
      </c>
      <c r="C644" s="490">
        <v>0</v>
      </c>
      <c r="D644" s="490">
        <v>34.020000000000003</v>
      </c>
      <c r="E644" s="488"/>
    </row>
    <row r="645" spans="1:5" x14ac:dyDescent="0.2">
      <c r="A645" s="488" t="s">
        <v>902</v>
      </c>
      <c r="B645" s="489">
        <v>245</v>
      </c>
      <c r="C645" s="490">
        <v>666.47</v>
      </c>
      <c r="D645" s="490">
        <v>835.73</v>
      </c>
      <c r="E645" s="488"/>
    </row>
    <row r="646" spans="1:5" x14ac:dyDescent="0.2">
      <c r="A646" s="488" t="s">
        <v>903</v>
      </c>
      <c r="B646" s="489">
        <v>97</v>
      </c>
      <c r="C646" s="490">
        <v>0</v>
      </c>
      <c r="D646" s="490">
        <v>63.46</v>
      </c>
      <c r="E646" s="488"/>
    </row>
    <row r="647" spans="1:5" x14ac:dyDescent="0.2">
      <c r="A647" s="488" t="s">
        <v>904</v>
      </c>
      <c r="B647" s="489">
        <v>114</v>
      </c>
      <c r="C647" s="490">
        <v>0</v>
      </c>
      <c r="D647" s="490">
        <v>52.22</v>
      </c>
      <c r="E647" s="488"/>
    </row>
    <row r="648" spans="1:5" x14ac:dyDescent="0.2">
      <c r="A648" s="488" t="s">
        <v>905</v>
      </c>
      <c r="B648" s="489">
        <v>302</v>
      </c>
      <c r="C648" s="490">
        <v>0</v>
      </c>
      <c r="D648" s="490">
        <v>153.03</v>
      </c>
      <c r="E648" s="488"/>
    </row>
    <row r="649" spans="1:5" x14ac:dyDescent="0.2">
      <c r="A649" s="488" t="s">
        <v>906</v>
      </c>
      <c r="B649" s="489">
        <v>340</v>
      </c>
      <c r="C649" s="490">
        <v>0</v>
      </c>
      <c r="D649" s="490">
        <v>88.1</v>
      </c>
      <c r="E649" s="488"/>
    </row>
    <row r="650" spans="1:5" x14ac:dyDescent="0.2">
      <c r="A650" s="488" t="s">
        <v>907</v>
      </c>
      <c r="B650" s="489">
        <v>224</v>
      </c>
      <c r="C650" s="490">
        <v>0</v>
      </c>
      <c r="D650" s="490">
        <v>0</v>
      </c>
      <c r="E650" s="488"/>
    </row>
    <row r="651" spans="1:5" x14ac:dyDescent="0.2">
      <c r="A651" s="488" t="s">
        <v>908</v>
      </c>
      <c r="B651" s="489">
        <v>537</v>
      </c>
      <c r="C651" s="490">
        <v>219.98</v>
      </c>
      <c r="D651" s="490">
        <v>590.97</v>
      </c>
      <c r="E651" s="488"/>
    </row>
    <row r="652" spans="1:5" x14ac:dyDescent="0.2">
      <c r="A652" s="488" t="s">
        <v>909</v>
      </c>
      <c r="B652" s="489">
        <v>194</v>
      </c>
      <c r="C652" s="490">
        <v>0</v>
      </c>
      <c r="D652" s="490">
        <v>4.83</v>
      </c>
      <c r="E652" s="488"/>
    </row>
    <row r="653" spans="1:5" x14ac:dyDescent="0.2">
      <c r="A653" s="488" t="s">
        <v>910</v>
      </c>
      <c r="B653" s="489">
        <v>159</v>
      </c>
      <c r="C653" s="490">
        <v>0</v>
      </c>
      <c r="D653" s="490">
        <v>37.51</v>
      </c>
      <c r="E653" s="488"/>
    </row>
    <row r="654" spans="1:5" x14ac:dyDescent="0.2">
      <c r="A654" s="488" t="s">
        <v>911</v>
      </c>
      <c r="B654" s="489">
        <v>27</v>
      </c>
      <c r="C654" s="490">
        <v>0</v>
      </c>
      <c r="D654" s="490">
        <v>13.42</v>
      </c>
      <c r="E654" s="488" t="s">
        <v>344</v>
      </c>
    </row>
    <row r="655" spans="1:5" x14ac:dyDescent="0.2">
      <c r="A655" s="488" t="s">
        <v>912</v>
      </c>
      <c r="B655" s="489">
        <v>57</v>
      </c>
      <c r="C655" s="490">
        <v>0</v>
      </c>
      <c r="D655" s="490">
        <v>28.3</v>
      </c>
      <c r="E655" s="488"/>
    </row>
    <row r="656" spans="1:5" x14ac:dyDescent="0.2">
      <c r="A656" s="488" t="s">
        <v>913</v>
      </c>
      <c r="B656" s="489">
        <v>139</v>
      </c>
      <c r="C656" s="490">
        <v>0</v>
      </c>
      <c r="D656" s="490">
        <v>50.48</v>
      </c>
      <c r="E656" s="488"/>
    </row>
    <row r="657" spans="1:5" x14ac:dyDescent="0.2">
      <c r="A657" s="488" t="s">
        <v>914</v>
      </c>
      <c r="B657" s="489">
        <v>145</v>
      </c>
      <c r="C657" s="490">
        <v>0</v>
      </c>
      <c r="D657" s="490">
        <v>32.9</v>
      </c>
      <c r="E657" s="488"/>
    </row>
    <row r="658" spans="1:5" x14ac:dyDescent="0.2">
      <c r="A658" s="488" t="s">
        <v>915</v>
      </c>
      <c r="B658" s="489">
        <v>126</v>
      </c>
      <c r="C658" s="490">
        <v>0</v>
      </c>
      <c r="D658" s="490">
        <v>28.81</v>
      </c>
      <c r="E658" s="488"/>
    </row>
    <row r="659" spans="1:5" x14ac:dyDescent="0.2">
      <c r="A659" s="488" t="s">
        <v>916</v>
      </c>
      <c r="B659" s="489">
        <v>193</v>
      </c>
      <c r="C659" s="490">
        <v>193.46</v>
      </c>
      <c r="D659" s="490">
        <v>326.8</v>
      </c>
      <c r="E659" s="488"/>
    </row>
    <row r="660" spans="1:5" x14ac:dyDescent="0.2">
      <c r="A660" s="488" t="s">
        <v>917</v>
      </c>
      <c r="B660" s="489">
        <v>157</v>
      </c>
      <c r="C660" s="490">
        <v>0</v>
      </c>
      <c r="D660" s="490">
        <v>41.55</v>
      </c>
      <c r="E660" s="488"/>
    </row>
    <row r="661" spans="1:5" x14ac:dyDescent="0.2">
      <c r="A661" s="488" t="s">
        <v>918</v>
      </c>
      <c r="B661" s="489">
        <v>165</v>
      </c>
      <c r="C661" s="490">
        <v>0</v>
      </c>
      <c r="D661" s="490">
        <v>67.349999999999994</v>
      </c>
      <c r="E661" s="488"/>
    </row>
    <row r="662" spans="1:5" x14ac:dyDescent="0.2">
      <c r="A662" s="488" t="s">
        <v>919</v>
      </c>
      <c r="B662" s="489">
        <v>64</v>
      </c>
      <c r="C662" s="490">
        <v>0</v>
      </c>
      <c r="D662" s="490">
        <v>8.86</v>
      </c>
      <c r="E662" s="488"/>
    </row>
    <row r="663" spans="1:5" x14ac:dyDescent="0.2">
      <c r="A663" s="488" t="s">
        <v>920</v>
      </c>
      <c r="B663" s="489">
        <v>200</v>
      </c>
      <c r="C663" s="490">
        <v>0</v>
      </c>
      <c r="D663" s="490">
        <v>34.54</v>
      </c>
      <c r="E663" s="488"/>
    </row>
    <row r="664" spans="1:5" x14ac:dyDescent="0.2">
      <c r="A664" s="488" t="s">
        <v>921</v>
      </c>
      <c r="B664" s="489">
        <v>63</v>
      </c>
      <c r="C664" s="490">
        <v>38.869999999999997</v>
      </c>
      <c r="D664" s="490">
        <v>82.4</v>
      </c>
      <c r="E664" s="488"/>
    </row>
    <row r="665" spans="1:5" x14ac:dyDescent="0.2">
      <c r="A665" s="488" t="s">
        <v>922</v>
      </c>
      <c r="B665" s="489">
        <v>152</v>
      </c>
      <c r="C665" s="490">
        <v>32.14</v>
      </c>
      <c r="D665" s="490">
        <v>137.15</v>
      </c>
      <c r="E665" s="488"/>
    </row>
    <row r="666" spans="1:5" x14ac:dyDescent="0.2">
      <c r="A666" s="488" t="s">
        <v>923</v>
      </c>
      <c r="B666" s="489">
        <v>47</v>
      </c>
      <c r="C666" s="490">
        <v>0</v>
      </c>
      <c r="D666" s="490">
        <v>19.12</v>
      </c>
      <c r="E666" s="488"/>
    </row>
    <row r="667" spans="1:5" x14ac:dyDescent="0.2">
      <c r="A667" s="488" t="s">
        <v>924</v>
      </c>
      <c r="B667" s="489">
        <v>186</v>
      </c>
      <c r="C667" s="490">
        <v>0</v>
      </c>
      <c r="D667" s="490">
        <v>95.88</v>
      </c>
      <c r="E667" s="488"/>
    </row>
    <row r="668" spans="1:5" x14ac:dyDescent="0.2">
      <c r="A668" s="488" t="s">
        <v>925</v>
      </c>
      <c r="B668" s="489">
        <v>163</v>
      </c>
      <c r="C668" s="490">
        <v>0</v>
      </c>
      <c r="D668" s="490">
        <v>44.09</v>
      </c>
      <c r="E668" s="488"/>
    </row>
    <row r="669" spans="1:5" x14ac:dyDescent="0.2">
      <c r="A669" s="488" t="s">
        <v>926</v>
      </c>
      <c r="B669" s="489">
        <v>99</v>
      </c>
      <c r="C669" s="490">
        <v>0</v>
      </c>
      <c r="D669" s="490">
        <v>40.92</v>
      </c>
      <c r="E669" s="488"/>
    </row>
    <row r="670" spans="1:5" x14ac:dyDescent="0.2">
      <c r="A670" s="488" t="s">
        <v>927</v>
      </c>
      <c r="B670" s="489">
        <v>80</v>
      </c>
      <c r="C670" s="490">
        <v>0</v>
      </c>
      <c r="D670" s="490">
        <v>10.81</v>
      </c>
      <c r="E670" s="488"/>
    </row>
    <row r="671" spans="1:5" x14ac:dyDescent="0.2">
      <c r="A671" s="488" t="s">
        <v>928</v>
      </c>
      <c r="B671" s="489">
        <v>57</v>
      </c>
      <c r="C671" s="490">
        <v>40.450000000000003</v>
      </c>
      <c r="D671" s="490">
        <v>79.83</v>
      </c>
      <c r="E671" s="488"/>
    </row>
    <row r="672" spans="1:5" x14ac:dyDescent="0.2">
      <c r="A672" s="488" t="s">
        <v>929</v>
      </c>
      <c r="B672" s="489">
        <v>235</v>
      </c>
      <c r="C672" s="490">
        <v>0</v>
      </c>
      <c r="D672" s="490">
        <v>118.71</v>
      </c>
      <c r="E672" s="488"/>
    </row>
    <row r="673" spans="1:5" x14ac:dyDescent="0.2">
      <c r="A673" s="488" t="s">
        <v>930</v>
      </c>
      <c r="B673" s="489">
        <v>245</v>
      </c>
      <c r="C673" s="490">
        <v>0</v>
      </c>
      <c r="D673" s="490">
        <v>34.090000000000003</v>
      </c>
      <c r="E673" s="488"/>
    </row>
    <row r="674" spans="1:5" x14ac:dyDescent="0.2">
      <c r="A674" s="488" t="s">
        <v>931</v>
      </c>
      <c r="B674" s="489">
        <v>218</v>
      </c>
      <c r="C674" s="490">
        <v>0</v>
      </c>
      <c r="D674" s="490">
        <v>106.35</v>
      </c>
      <c r="E674" s="488"/>
    </row>
    <row r="675" spans="1:5" x14ac:dyDescent="0.2">
      <c r="A675" s="488" t="s">
        <v>932</v>
      </c>
      <c r="B675" s="489">
        <v>128</v>
      </c>
      <c r="C675" s="490">
        <v>0</v>
      </c>
      <c r="D675" s="490">
        <v>79.41</v>
      </c>
      <c r="E675" s="488"/>
    </row>
    <row r="676" spans="1:5" x14ac:dyDescent="0.2">
      <c r="A676" s="488" t="s">
        <v>933</v>
      </c>
      <c r="B676" s="489">
        <v>171</v>
      </c>
      <c r="C676" s="490">
        <v>0</v>
      </c>
      <c r="D676" s="490">
        <v>8.8800000000000008</v>
      </c>
      <c r="E676" s="488"/>
    </row>
    <row r="677" spans="1:5" x14ac:dyDescent="0.2">
      <c r="A677" s="488" t="s">
        <v>934</v>
      </c>
      <c r="B677" s="489">
        <v>74</v>
      </c>
      <c r="C677" s="490">
        <v>0</v>
      </c>
      <c r="D677" s="490">
        <v>30.3</v>
      </c>
      <c r="E677" s="488"/>
    </row>
    <row r="678" spans="1:5" x14ac:dyDescent="0.2">
      <c r="A678" s="488" t="s">
        <v>935</v>
      </c>
      <c r="B678" s="489">
        <v>107</v>
      </c>
      <c r="C678" s="490">
        <v>0</v>
      </c>
      <c r="D678" s="490">
        <v>66.260000000000005</v>
      </c>
      <c r="E678" s="488"/>
    </row>
    <row r="679" spans="1:5" x14ac:dyDescent="0.2">
      <c r="A679" s="488" t="s">
        <v>936</v>
      </c>
      <c r="B679" s="489">
        <v>98</v>
      </c>
      <c r="C679" s="490">
        <v>0</v>
      </c>
      <c r="D679" s="490">
        <v>4.74</v>
      </c>
      <c r="E679" s="488"/>
    </row>
    <row r="680" spans="1:5" x14ac:dyDescent="0.2">
      <c r="A680" s="488" t="s">
        <v>937</v>
      </c>
      <c r="B680" s="489">
        <v>239</v>
      </c>
      <c r="C680" s="490">
        <v>136.24</v>
      </c>
      <c r="D680" s="490">
        <v>301.35000000000002</v>
      </c>
      <c r="E680" s="488"/>
    </row>
    <row r="681" spans="1:5" x14ac:dyDescent="0.2">
      <c r="A681" s="488" t="s">
        <v>938</v>
      </c>
      <c r="B681" s="489">
        <v>485</v>
      </c>
      <c r="C681" s="490">
        <v>0</v>
      </c>
      <c r="D681" s="490">
        <v>58.33</v>
      </c>
      <c r="E681" s="488"/>
    </row>
    <row r="682" spans="1:5" x14ac:dyDescent="0.2">
      <c r="A682" s="488" t="s">
        <v>939</v>
      </c>
      <c r="B682" s="489">
        <v>106</v>
      </c>
      <c r="C682" s="490">
        <v>34.04</v>
      </c>
      <c r="D682" s="490">
        <v>107.27</v>
      </c>
      <c r="E682" s="488"/>
    </row>
    <row r="683" spans="1:5" x14ac:dyDescent="0.2">
      <c r="A683" s="488" t="s">
        <v>940</v>
      </c>
      <c r="B683" s="489">
        <v>149</v>
      </c>
      <c r="C683" s="490">
        <v>0</v>
      </c>
      <c r="D683" s="490">
        <v>35.86</v>
      </c>
      <c r="E683" s="488"/>
    </row>
    <row r="684" spans="1:5" x14ac:dyDescent="0.2">
      <c r="A684" s="488" t="s">
        <v>941</v>
      </c>
      <c r="B684" s="489">
        <v>314</v>
      </c>
      <c r="C684" s="490">
        <v>0</v>
      </c>
      <c r="D684" s="490">
        <v>29.03</v>
      </c>
      <c r="E684" s="488"/>
    </row>
    <row r="685" spans="1:5" x14ac:dyDescent="0.2">
      <c r="A685" s="488" t="s">
        <v>942</v>
      </c>
      <c r="B685" s="489">
        <v>230</v>
      </c>
      <c r="C685" s="490">
        <v>159.28</v>
      </c>
      <c r="D685" s="490">
        <v>318.18</v>
      </c>
      <c r="E685" s="488"/>
    </row>
    <row r="686" spans="1:5" x14ac:dyDescent="0.2">
      <c r="A686" s="488" t="s">
        <v>943</v>
      </c>
      <c r="B686" s="489">
        <v>93</v>
      </c>
      <c r="C686" s="490">
        <v>81.66</v>
      </c>
      <c r="D686" s="490">
        <v>145.91999999999999</v>
      </c>
      <c r="E686" s="488"/>
    </row>
    <row r="687" spans="1:5" x14ac:dyDescent="0.2">
      <c r="A687" s="488" t="s">
        <v>944</v>
      </c>
      <c r="B687" s="489">
        <v>252</v>
      </c>
      <c r="C687" s="490">
        <v>9.25</v>
      </c>
      <c r="D687" s="490">
        <v>183.35</v>
      </c>
      <c r="E687" s="488"/>
    </row>
    <row r="688" spans="1:5" x14ac:dyDescent="0.2">
      <c r="A688" s="488" t="s">
        <v>945</v>
      </c>
      <c r="B688" s="489">
        <v>254</v>
      </c>
      <c r="C688" s="490">
        <v>0</v>
      </c>
      <c r="D688" s="490">
        <v>107.99</v>
      </c>
      <c r="E688" s="488"/>
    </row>
    <row r="689" spans="1:5" x14ac:dyDescent="0.2">
      <c r="A689" s="488" t="s">
        <v>946</v>
      </c>
      <c r="B689" s="489">
        <v>213</v>
      </c>
      <c r="C689" s="490">
        <v>0</v>
      </c>
      <c r="D689" s="490">
        <v>100.62</v>
      </c>
      <c r="E689" s="488"/>
    </row>
    <row r="690" spans="1:5" x14ac:dyDescent="0.2">
      <c r="A690" s="488" t="s">
        <v>947</v>
      </c>
      <c r="B690" s="489">
        <v>506</v>
      </c>
      <c r="C690" s="490">
        <v>0</v>
      </c>
      <c r="D690" s="490">
        <v>225.39</v>
      </c>
      <c r="E690" s="488"/>
    </row>
    <row r="691" spans="1:5" x14ac:dyDescent="0.2">
      <c r="A691" s="488" t="s">
        <v>948</v>
      </c>
      <c r="B691" s="489">
        <v>73</v>
      </c>
      <c r="C691" s="490">
        <v>0</v>
      </c>
      <c r="D691" s="490">
        <v>0</v>
      </c>
      <c r="E691" s="488"/>
    </row>
    <row r="692" spans="1:5" x14ac:dyDescent="0.2">
      <c r="A692" s="488" t="s">
        <v>949</v>
      </c>
      <c r="B692" s="489">
        <v>220</v>
      </c>
      <c r="C692" s="490">
        <v>0</v>
      </c>
      <c r="D692" s="490">
        <v>92.18</v>
      </c>
      <c r="E692" s="488"/>
    </row>
    <row r="693" spans="1:5" x14ac:dyDescent="0.2">
      <c r="A693" s="488" t="s">
        <v>950</v>
      </c>
      <c r="B693" s="489">
        <v>138</v>
      </c>
      <c r="C693" s="490">
        <v>0</v>
      </c>
      <c r="D693" s="490">
        <v>39.119999999999997</v>
      </c>
      <c r="E693" s="488"/>
    </row>
    <row r="694" spans="1:5" x14ac:dyDescent="0.2">
      <c r="A694" s="488" t="s">
        <v>951</v>
      </c>
      <c r="B694" s="489">
        <v>156</v>
      </c>
      <c r="C694" s="490">
        <v>286.38</v>
      </c>
      <c r="D694" s="490">
        <v>394.15</v>
      </c>
      <c r="E694" s="488"/>
    </row>
    <row r="695" spans="1:5" x14ac:dyDescent="0.2">
      <c r="A695" s="488" t="s">
        <v>952</v>
      </c>
      <c r="B695" s="489">
        <v>87</v>
      </c>
      <c r="C695" s="490">
        <v>0</v>
      </c>
      <c r="D695" s="490">
        <v>4.9400000000000004</v>
      </c>
      <c r="E695" s="488"/>
    </row>
    <row r="696" spans="1:5" x14ac:dyDescent="0.2">
      <c r="A696" s="488" t="s">
        <v>953</v>
      </c>
      <c r="B696" s="489">
        <v>63</v>
      </c>
      <c r="C696" s="490">
        <v>0</v>
      </c>
      <c r="D696" s="490">
        <v>20.14</v>
      </c>
      <c r="E696" s="488"/>
    </row>
    <row r="697" spans="1:5" x14ac:dyDescent="0.2">
      <c r="A697" s="488" t="s">
        <v>954</v>
      </c>
      <c r="B697" s="489">
        <v>370</v>
      </c>
      <c r="C697" s="490">
        <v>0</v>
      </c>
      <c r="D697" s="490">
        <v>252.9</v>
      </c>
      <c r="E697" s="488"/>
    </row>
    <row r="698" spans="1:5" x14ac:dyDescent="0.2">
      <c r="A698" s="488" t="s">
        <v>955</v>
      </c>
      <c r="B698" s="489">
        <v>473</v>
      </c>
      <c r="C698" s="490">
        <v>0</v>
      </c>
      <c r="D698" s="490">
        <v>4.3</v>
      </c>
      <c r="E698" s="488"/>
    </row>
    <row r="699" spans="1:5" x14ac:dyDescent="0.2">
      <c r="A699" s="488" t="s">
        <v>956</v>
      </c>
      <c r="B699" s="489">
        <v>397</v>
      </c>
      <c r="C699" s="490">
        <v>0</v>
      </c>
      <c r="D699" s="490">
        <v>49.06</v>
      </c>
      <c r="E699" s="488"/>
    </row>
    <row r="700" spans="1:5" x14ac:dyDescent="0.2">
      <c r="A700" s="488" t="s">
        <v>957</v>
      </c>
      <c r="B700" s="489">
        <v>279</v>
      </c>
      <c r="C700" s="490">
        <v>0</v>
      </c>
      <c r="D700" s="490">
        <v>150.13</v>
      </c>
      <c r="E700" s="488"/>
    </row>
    <row r="701" spans="1:5" x14ac:dyDescent="0.2">
      <c r="A701" s="488" t="s">
        <v>958</v>
      </c>
      <c r="B701" s="489">
        <v>271</v>
      </c>
      <c r="C701" s="490">
        <v>219.19</v>
      </c>
      <c r="D701" s="490">
        <v>406.42</v>
      </c>
      <c r="E701" s="488"/>
    </row>
    <row r="702" spans="1:5" x14ac:dyDescent="0.2">
      <c r="A702" s="488" t="s">
        <v>959</v>
      </c>
      <c r="B702" s="489">
        <v>442</v>
      </c>
      <c r="C702" s="490">
        <v>0</v>
      </c>
      <c r="D702" s="490">
        <v>36.590000000000003</v>
      </c>
      <c r="E702" s="488"/>
    </row>
    <row r="703" spans="1:5" x14ac:dyDescent="0.2">
      <c r="A703" s="488" t="s">
        <v>960</v>
      </c>
      <c r="B703" s="489">
        <v>667</v>
      </c>
      <c r="C703" s="490">
        <v>0</v>
      </c>
      <c r="D703" s="490">
        <v>284</v>
      </c>
      <c r="E703" s="488"/>
    </row>
    <row r="704" spans="1:5" x14ac:dyDescent="0.2">
      <c r="A704" s="488" t="s">
        <v>961</v>
      </c>
      <c r="B704" s="489">
        <v>100</v>
      </c>
      <c r="C704" s="490">
        <v>0</v>
      </c>
      <c r="D704" s="490">
        <v>19.16</v>
      </c>
      <c r="E704" s="488"/>
    </row>
    <row r="705" spans="1:5" x14ac:dyDescent="0.2">
      <c r="A705" s="488" t="s">
        <v>962</v>
      </c>
      <c r="B705" s="489">
        <v>154</v>
      </c>
      <c r="C705" s="490">
        <v>0</v>
      </c>
      <c r="D705" s="490">
        <v>64.37</v>
      </c>
      <c r="E705" s="488"/>
    </row>
    <row r="706" spans="1:5" x14ac:dyDescent="0.2">
      <c r="A706" s="488" t="s">
        <v>963</v>
      </c>
      <c r="B706" s="489">
        <v>159</v>
      </c>
      <c r="C706" s="490">
        <v>0</v>
      </c>
      <c r="D706" s="490">
        <v>26.22</v>
      </c>
      <c r="E706" s="488"/>
    </row>
    <row r="707" spans="1:5" x14ac:dyDescent="0.2">
      <c r="A707" s="488" t="s">
        <v>964</v>
      </c>
      <c r="B707" s="489">
        <v>125</v>
      </c>
      <c r="C707" s="490">
        <v>79.069999999999993</v>
      </c>
      <c r="D707" s="490">
        <v>165.43</v>
      </c>
      <c r="E707" s="488"/>
    </row>
    <row r="708" spans="1:5" x14ac:dyDescent="0.2">
      <c r="A708" s="488" t="s">
        <v>965</v>
      </c>
      <c r="B708" s="489">
        <v>367</v>
      </c>
      <c r="C708" s="490">
        <v>0</v>
      </c>
      <c r="D708" s="490">
        <v>48.2</v>
      </c>
      <c r="E708" s="488"/>
    </row>
    <row r="709" spans="1:5" x14ac:dyDescent="0.2">
      <c r="A709" s="488" t="s">
        <v>966</v>
      </c>
      <c r="B709" s="489">
        <v>285</v>
      </c>
      <c r="C709" s="490">
        <v>0</v>
      </c>
      <c r="D709" s="490">
        <v>124.85</v>
      </c>
      <c r="E709" s="488"/>
    </row>
    <row r="710" spans="1:5" x14ac:dyDescent="0.2">
      <c r="A710" s="488" t="s">
        <v>967</v>
      </c>
      <c r="B710" s="489">
        <v>132</v>
      </c>
      <c r="C710" s="490">
        <v>0</v>
      </c>
      <c r="D710" s="490">
        <v>36.49</v>
      </c>
      <c r="E710" s="488"/>
    </row>
    <row r="711" spans="1:5" x14ac:dyDescent="0.2">
      <c r="A711" s="488" t="s">
        <v>968</v>
      </c>
      <c r="B711" s="489">
        <v>198</v>
      </c>
      <c r="C711" s="490">
        <v>298.92</v>
      </c>
      <c r="D711" s="490">
        <v>435.71</v>
      </c>
      <c r="E711" s="488"/>
    </row>
    <row r="712" spans="1:5" x14ac:dyDescent="0.2">
      <c r="A712" s="488" t="s">
        <v>969</v>
      </c>
      <c r="B712" s="489">
        <v>197</v>
      </c>
      <c r="C712" s="490">
        <v>0</v>
      </c>
      <c r="D712" s="490">
        <v>37.29</v>
      </c>
      <c r="E712" s="488"/>
    </row>
    <row r="713" spans="1:5" x14ac:dyDescent="0.2">
      <c r="A713" s="488" t="s">
        <v>970</v>
      </c>
      <c r="B713" s="489">
        <v>237</v>
      </c>
      <c r="C713" s="490">
        <v>0</v>
      </c>
      <c r="D713" s="490">
        <v>94.73</v>
      </c>
      <c r="E713" s="488"/>
    </row>
    <row r="714" spans="1:5" x14ac:dyDescent="0.2">
      <c r="A714" s="488" t="s">
        <v>971</v>
      </c>
      <c r="B714" s="489">
        <v>94</v>
      </c>
      <c r="C714" s="490">
        <v>7.84</v>
      </c>
      <c r="D714" s="490">
        <v>72.78</v>
      </c>
      <c r="E714" s="488"/>
    </row>
    <row r="715" spans="1:5" x14ac:dyDescent="0.2">
      <c r="A715" s="488" t="s">
        <v>972</v>
      </c>
      <c r="B715" s="489">
        <v>158</v>
      </c>
      <c r="C715" s="490">
        <v>0</v>
      </c>
      <c r="D715" s="490">
        <v>71.349999999999994</v>
      </c>
      <c r="E715" s="488"/>
    </row>
    <row r="716" spans="1:5" x14ac:dyDescent="0.2">
      <c r="A716" s="488" t="s">
        <v>973</v>
      </c>
      <c r="B716" s="489">
        <v>63</v>
      </c>
      <c r="C716" s="490">
        <v>0</v>
      </c>
      <c r="D716" s="490">
        <v>17.71</v>
      </c>
      <c r="E716" s="488"/>
    </row>
    <row r="717" spans="1:5" x14ac:dyDescent="0.2">
      <c r="A717" s="488" t="s">
        <v>974</v>
      </c>
      <c r="B717" s="489">
        <v>159</v>
      </c>
      <c r="C717" s="490">
        <v>0</v>
      </c>
      <c r="D717" s="490">
        <v>16.059999999999999</v>
      </c>
      <c r="E717" s="488"/>
    </row>
    <row r="718" spans="1:5" x14ac:dyDescent="0.2">
      <c r="A718" s="488" t="s">
        <v>975</v>
      </c>
      <c r="B718" s="489">
        <v>152</v>
      </c>
      <c r="C718" s="490">
        <v>22.17</v>
      </c>
      <c r="D718" s="490">
        <v>127.18</v>
      </c>
      <c r="E718" s="488"/>
    </row>
    <row r="719" spans="1:5" x14ac:dyDescent="0.2">
      <c r="A719" s="488" t="s">
        <v>976</v>
      </c>
      <c r="B719" s="489">
        <v>343</v>
      </c>
      <c r="C719" s="490">
        <v>0</v>
      </c>
      <c r="D719" s="490">
        <v>68.260000000000005</v>
      </c>
      <c r="E719" s="488"/>
    </row>
    <row r="720" spans="1:5" x14ac:dyDescent="0.2">
      <c r="A720" s="488" t="s">
        <v>977</v>
      </c>
      <c r="B720" s="489">
        <v>35</v>
      </c>
      <c r="C720" s="490">
        <v>0</v>
      </c>
      <c r="D720" s="490">
        <v>4.5</v>
      </c>
      <c r="E720" s="488" t="s">
        <v>344</v>
      </c>
    </row>
    <row r="721" spans="1:5" x14ac:dyDescent="0.2">
      <c r="A721" s="488" t="s">
        <v>978</v>
      </c>
      <c r="B721" s="489">
        <v>181</v>
      </c>
      <c r="C721" s="490">
        <v>0</v>
      </c>
      <c r="D721" s="490">
        <v>78.260000000000005</v>
      </c>
      <c r="E721" s="488"/>
    </row>
    <row r="722" spans="1:5" x14ac:dyDescent="0.2">
      <c r="A722" s="488" t="s">
        <v>979</v>
      </c>
      <c r="B722" s="489">
        <v>194</v>
      </c>
      <c r="C722" s="490">
        <v>0</v>
      </c>
      <c r="D722" s="490">
        <v>119.19</v>
      </c>
      <c r="E722" s="488"/>
    </row>
    <row r="723" spans="1:5" x14ac:dyDescent="0.2">
      <c r="A723" s="488" t="s">
        <v>980</v>
      </c>
      <c r="B723" s="489">
        <v>200</v>
      </c>
      <c r="C723" s="490">
        <v>0</v>
      </c>
      <c r="D723" s="490">
        <v>95.54</v>
      </c>
      <c r="E723" s="488"/>
    </row>
    <row r="724" spans="1:5" x14ac:dyDescent="0.2">
      <c r="A724" s="488" t="s">
        <v>981</v>
      </c>
      <c r="B724" s="489">
        <v>51</v>
      </c>
      <c r="C724" s="490">
        <v>0</v>
      </c>
      <c r="D724" s="490">
        <v>4.5</v>
      </c>
      <c r="E724" s="488"/>
    </row>
    <row r="725" spans="1:5" x14ac:dyDescent="0.2">
      <c r="A725" s="488" t="s">
        <v>982</v>
      </c>
      <c r="B725" s="489">
        <v>139</v>
      </c>
      <c r="C725" s="490">
        <v>0</v>
      </c>
      <c r="D725" s="490">
        <v>14.78</v>
      </c>
      <c r="E725" s="488"/>
    </row>
    <row r="726" spans="1:5" x14ac:dyDescent="0.2">
      <c r="A726" s="488" t="s">
        <v>983</v>
      </c>
      <c r="B726" s="489">
        <v>357</v>
      </c>
      <c r="C726" s="490">
        <v>0</v>
      </c>
      <c r="D726" s="490">
        <v>117.55</v>
      </c>
      <c r="E726" s="488"/>
    </row>
    <row r="727" spans="1:5" x14ac:dyDescent="0.2">
      <c r="A727" s="488" t="s">
        <v>984</v>
      </c>
      <c r="B727" s="489">
        <v>200</v>
      </c>
      <c r="C727" s="490">
        <v>0</v>
      </c>
      <c r="D727" s="490">
        <v>51.77</v>
      </c>
      <c r="E727" s="488"/>
    </row>
    <row r="728" spans="1:5" x14ac:dyDescent="0.2">
      <c r="A728" s="488" t="s">
        <v>985</v>
      </c>
      <c r="B728" s="489">
        <v>355</v>
      </c>
      <c r="C728" s="490">
        <v>0</v>
      </c>
      <c r="D728" s="490">
        <v>118.47</v>
      </c>
      <c r="E728" s="488"/>
    </row>
    <row r="729" spans="1:5" x14ac:dyDescent="0.2">
      <c r="A729" s="488" t="s">
        <v>986</v>
      </c>
      <c r="B729" s="489">
        <v>202</v>
      </c>
      <c r="C729" s="490">
        <v>0</v>
      </c>
      <c r="D729" s="490">
        <v>37.869999999999997</v>
      </c>
      <c r="E729" s="488"/>
    </row>
    <row r="730" spans="1:5" x14ac:dyDescent="0.2">
      <c r="A730" s="488" t="s">
        <v>987</v>
      </c>
      <c r="B730" s="489">
        <v>163</v>
      </c>
      <c r="C730" s="490">
        <v>0</v>
      </c>
      <c r="D730" s="490">
        <v>24.61</v>
      </c>
      <c r="E730" s="488"/>
    </row>
    <row r="731" spans="1:5" x14ac:dyDescent="0.2">
      <c r="A731" s="488" t="s">
        <v>988</v>
      </c>
      <c r="B731" s="489">
        <v>153</v>
      </c>
      <c r="C731" s="490">
        <v>0</v>
      </c>
      <c r="D731" s="490">
        <v>23.16</v>
      </c>
      <c r="E731" s="488"/>
    </row>
    <row r="732" spans="1:5" x14ac:dyDescent="0.2">
      <c r="A732" s="488" t="s">
        <v>989</v>
      </c>
      <c r="B732" s="489">
        <v>136</v>
      </c>
      <c r="C732" s="490">
        <v>2.84</v>
      </c>
      <c r="D732" s="490">
        <v>96.8</v>
      </c>
      <c r="E732" s="488"/>
    </row>
    <row r="733" spans="1:5" x14ac:dyDescent="0.2">
      <c r="A733" s="488" t="s">
        <v>990</v>
      </c>
      <c r="B733" s="489">
        <v>357</v>
      </c>
      <c r="C733" s="490">
        <v>766.93</v>
      </c>
      <c r="D733" s="490">
        <v>1013.57</v>
      </c>
      <c r="E733" s="488"/>
    </row>
    <row r="734" spans="1:5" x14ac:dyDescent="0.2">
      <c r="A734" s="488" t="s">
        <v>991</v>
      </c>
      <c r="B734" s="489">
        <v>314</v>
      </c>
      <c r="C734" s="490">
        <v>0</v>
      </c>
      <c r="D734" s="490">
        <v>69.61</v>
      </c>
      <c r="E734" s="488"/>
    </row>
    <row r="735" spans="1:5" x14ac:dyDescent="0.2">
      <c r="A735" s="488" t="s">
        <v>992</v>
      </c>
      <c r="B735" s="489">
        <v>163</v>
      </c>
      <c r="C735" s="490">
        <v>0</v>
      </c>
      <c r="D735" s="490">
        <v>55.75</v>
      </c>
      <c r="E735" s="488"/>
    </row>
    <row r="736" spans="1:5" x14ac:dyDescent="0.2">
      <c r="A736" s="488" t="s">
        <v>993</v>
      </c>
      <c r="B736" s="489">
        <v>48</v>
      </c>
      <c r="C736" s="490">
        <v>0</v>
      </c>
      <c r="D736" s="490">
        <v>5.68</v>
      </c>
      <c r="E736" s="488"/>
    </row>
    <row r="737" spans="1:5" x14ac:dyDescent="0.2">
      <c r="A737" s="488" t="s">
        <v>994</v>
      </c>
      <c r="B737" s="489">
        <v>355</v>
      </c>
      <c r="C737" s="490">
        <v>0</v>
      </c>
      <c r="D737" s="490">
        <v>60.26</v>
      </c>
      <c r="E737" s="488"/>
    </row>
    <row r="738" spans="1:5" x14ac:dyDescent="0.2">
      <c r="A738" s="488" t="s">
        <v>995</v>
      </c>
      <c r="B738" s="489">
        <v>89</v>
      </c>
      <c r="C738" s="490">
        <v>52.3</v>
      </c>
      <c r="D738" s="490">
        <v>113.78</v>
      </c>
      <c r="E738" s="488"/>
    </row>
    <row r="739" spans="1:5" x14ac:dyDescent="0.2">
      <c r="A739" s="488" t="s">
        <v>996</v>
      </c>
      <c r="B739" s="489">
        <v>68</v>
      </c>
      <c r="C739" s="490">
        <v>0</v>
      </c>
      <c r="D739" s="490">
        <v>0</v>
      </c>
      <c r="E739" s="488"/>
    </row>
    <row r="740" spans="1:5" x14ac:dyDescent="0.2">
      <c r="A740" s="488" t="s">
        <v>997</v>
      </c>
      <c r="B740" s="489">
        <v>276</v>
      </c>
      <c r="C740" s="490">
        <v>0</v>
      </c>
      <c r="D740" s="490">
        <v>21.73</v>
      </c>
      <c r="E740" s="488"/>
    </row>
    <row r="741" spans="1:5" x14ac:dyDescent="0.2">
      <c r="A741" s="488" t="s">
        <v>998</v>
      </c>
      <c r="B741" s="489">
        <v>128</v>
      </c>
      <c r="C741" s="490">
        <v>6.25</v>
      </c>
      <c r="D741" s="490">
        <v>94.68</v>
      </c>
      <c r="E741" s="488"/>
    </row>
    <row r="742" spans="1:5" x14ac:dyDescent="0.2">
      <c r="A742" s="488" t="s">
        <v>999</v>
      </c>
      <c r="B742" s="489">
        <v>61</v>
      </c>
      <c r="C742" s="490">
        <v>0</v>
      </c>
      <c r="D742" s="490">
        <v>23.62</v>
      </c>
      <c r="E742" s="488"/>
    </row>
    <row r="743" spans="1:5" x14ac:dyDescent="0.2">
      <c r="A743" s="488" t="s">
        <v>1000</v>
      </c>
      <c r="B743" s="489">
        <v>237</v>
      </c>
      <c r="C743" s="490">
        <v>0</v>
      </c>
      <c r="D743" s="490">
        <v>50.67</v>
      </c>
      <c r="E743" s="488"/>
    </row>
    <row r="744" spans="1:5" x14ac:dyDescent="0.2">
      <c r="A744" s="488" t="s">
        <v>1001</v>
      </c>
      <c r="B744" s="489">
        <v>448</v>
      </c>
      <c r="C744" s="490">
        <v>0</v>
      </c>
      <c r="D744" s="490">
        <v>132.22999999999999</v>
      </c>
      <c r="E744" s="488"/>
    </row>
    <row r="745" spans="1:5" x14ac:dyDescent="0.2">
      <c r="A745" s="488" t="s">
        <v>1002</v>
      </c>
      <c r="B745" s="489">
        <v>36</v>
      </c>
      <c r="C745" s="490">
        <v>33.5</v>
      </c>
      <c r="D745" s="490">
        <v>58.37</v>
      </c>
      <c r="E745" s="488" t="s">
        <v>344</v>
      </c>
    </row>
    <row r="746" spans="1:5" x14ac:dyDescent="0.2">
      <c r="A746" s="488" t="s">
        <v>1003</v>
      </c>
      <c r="B746" s="489">
        <v>217</v>
      </c>
      <c r="C746" s="490">
        <v>0</v>
      </c>
      <c r="D746" s="490">
        <v>130.55000000000001</v>
      </c>
      <c r="E746" s="488"/>
    </row>
    <row r="747" spans="1:5" x14ac:dyDescent="0.2">
      <c r="A747" s="488" t="s">
        <v>1004</v>
      </c>
      <c r="B747" s="489">
        <v>80</v>
      </c>
      <c r="C747" s="490">
        <v>0</v>
      </c>
      <c r="D747" s="490">
        <v>29.76</v>
      </c>
      <c r="E747" s="488"/>
    </row>
    <row r="748" spans="1:5" x14ac:dyDescent="0.2">
      <c r="A748" s="488" t="s">
        <v>1005</v>
      </c>
      <c r="B748" s="489">
        <v>214</v>
      </c>
      <c r="C748" s="490">
        <v>33.92</v>
      </c>
      <c r="D748" s="490">
        <v>181.76</v>
      </c>
      <c r="E748" s="488"/>
    </row>
    <row r="749" spans="1:5" x14ac:dyDescent="0.2">
      <c r="A749" s="488" t="s">
        <v>1006</v>
      </c>
      <c r="B749" s="489">
        <v>302</v>
      </c>
      <c r="C749" s="490">
        <v>13.82</v>
      </c>
      <c r="D749" s="490">
        <v>222.46</v>
      </c>
      <c r="E749" s="488"/>
    </row>
    <row r="750" spans="1:5" x14ac:dyDescent="0.2">
      <c r="A750" s="488" t="s">
        <v>1007</v>
      </c>
      <c r="B750" s="489">
        <v>296</v>
      </c>
      <c r="C750" s="490">
        <v>0</v>
      </c>
      <c r="D750" s="490">
        <v>181.86</v>
      </c>
      <c r="E750" s="488"/>
    </row>
    <row r="751" spans="1:5" x14ac:dyDescent="0.2">
      <c r="A751" s="488" t="s">
        <v>1008</v>
      </c>
      <c r="B751" s="489">
        <v>228</v>
      </c>
      <c r="C751" s="490">
        <v>0</v>
      </c>
      <c r="D751" s="490">
        <v>106.63</v>
      </c>
      <c r="E751" s="488"/>
    </row>
    <row r="752" spans="1:5" x14ac:dyDescent="0.2">
      <c r="A752" s="488" t="s">
        <v>1009</v>
      </c>
      <c r="B752" s="489">
        <v>87</v>
      </c>
      <c r="C752" s="490">
        <v>0</v>
      </c>
      <c r="D752" s="490">
        <v>40.25</v>
      </c>
      <c r="E752" s="488"/>
    </row>
    <row r="753" spans="1:5" x14ac:dyDescent="0.2">
      <c r="A753" s="488" t="s">
        <v>1010</v>
      </c>
      <c r="B753" s="489">
        <v>147</v>
      </c>
      <c r="C753" s="490">
        <v>0</v>
      </c>
      <c r="D753" s="490">
        <v>96.67</v>
      </c>
      <c r="E753" s="488"/>
    </row>
    <row r="754" spans="1:5" x14ac:dyDescent="0.2">
      <c r="A754" s="488" t="s">
        <v>1011</v>
      </c>
      <c r="B754" s="489">
        <v>100</v>
      </c>
      <c r="C754" s="490">
        <v>7.14</v>
      </c>
      <c r="D754" s="490">
        <v>76.23</v>
      </c>
      <c r="E754" s="488"/>
    </row>
    <row r="755" spans="1:5" x14ac:dyDescent="0.2">
      <c r="A755" s="488" t="s">
        <v>1012</v>
      </c>
      <c r="B755" s="489">
        <v>177</v>
      </c>
      <c r="C755" s="490">
        <v>0</v>
      </c>
      <c r="D755" s="490">
        <v>104.85</v>
      </c>
      <c r="E755" s="488"/>
    </row>
    <row r="756" spans="1:5" x14ac:dyDescent="0.2">
      <c r="A756" s="488" t="s">
        <v>1013</v>
      </c>
      <c r="B756" s="489">
        <v>139</v>
      </c>
      <c r="C756" s="490">
        <v>0</v>
      </c>
      <c r="D756" s="490">
        <v>23.75</v>
      </c>
      <c r="E756" s="488"/>
    </row>
    <row r="757" spans="1:5" x14ac:dyDescent="0.2">
      <c r="A757" s="488" t="s">
        <v>1014</v>
      </c>
      <c r="B757" s="489">
        <v>243</v>
      </c>
      <c r="C757" s="490">
        <v>750.29</v>
      </c>
      <c r="D757" s="490">
        <v>918.17</v>
      </c>
      <c r="E757" s="488"/>
    </row>
    <row r="758" spans="1:5" x14ac:dyDescent="0.2">
      <c r="A758" s="488" t="s">
        <v>1015</v>
      </c>
      <c r="B758" s="489">
        <v>608</v>
      </c>
      <c r="C758" s="490">
        <v>0</v>
      </c>
      <c r="D758" s="490">
        <v>15.6</v>
      </c>
      <c r="E758" s="488"/>
    </row>
    <row r="759" spans="1:5" x14ac:dyDescent="0.2">
      <c r="A759" s="488" t="s">
        <v>1016</v>
      </c>
      <c r="B759" s="489">
        <v>239</v>
      </c>
      <c r="C759" s="490">
        <v>0</v>
      </c>
      <c r="D759" s="490">
        <v>33.659999999999997</v>
      </c>
      <c r="E759" s="488"/>
    </row>
    <row r="760" spans="1:5" x14ac:dyDescent="0.2">
      <c r="A760" s="488" t="s">
        <v>1017</v>
      </c>
      <c r="B760" s="489">
        <v>102</v>
      </c>
      <c r="C760" s="490">
        <v>0</v>
      </c>
      <c r="D760" s="490">
        <v>20.9</v>
      </c>
      <c r="E760" s="488"/>
    </row>
    <row r="761" spans="1:5" x14ac:dyDescent="0.2">
      <c r="A761" s="488" t="s">
        <v>1018</v>
      </c>
      <c r="B761" s="489">
        <v>204</v>
      </c>
      <c r="C761" s="490">
        <v>0</v>
      </c>
      <c r="D761" s="490">
        <v>138.35</v>
      </c>
      <c r="E761" s="488"/>
    </row>
    <row r="762" spans="1:5" x14ac:dyDescent="0.2">
      <c r="A762" s="488" t="s">
        <v>1019</v>
      </c>
      <c r="B762" s="489">
        <v>164</v>
      </c>
      <c r="C762" s="490">
        <v>0</v>
      </c>
      <c r="D762" s="490">
        <v>50.85</v>
      </c>
      <c r="E762" s="488"/>
    </row>
    <row r="763" spans="1:5" x14ac:dyDescent="0.2">
      <c r="A763" s="488" t="s">
        <v>1020</v>
      </c>
      <c r="B763" s="489">
        <v>128</v>
      </c>
      <c r="C763" s="490">
        <v>0</v>
      </c>
      <c r="D763" s="490">
        <v>36.94</v>
      </c>
      <c r="E763" s="488"/>
    </row>
    <row r="764" spans="1:5" x14ac:dyDescent="0.2">
      <c r="A764" s="488" t="s">
        <v>1021</v>
      </c>
      <c r="B764" s="489">
        <v>130</v>
      </c>
      <c r="C764" s="490">
        <v>0</v>
      </c>
      <c r="D764" s="490">
        <v>54.57</v>
      </c>
      <c r="E764" s="488"/>
    </row>
    <row r="765" spans="1:5" x14ac:dyDescent="0.2">
      <c r="A765" s="488" t="s">
        <v>1022</v>
      </c>
      <c r="B765" s="489">
        <v>155</v>
      </c>
      <c r="C765" s="490">
        <v>0</v>
      </c>
      <c r="D765" s="490">
        <v>42.09</v>
      </c>
      <c r="E765" s="488"/>
    </row>
    <row r="766" spans="1:5" x14ac:dyDescent="0.2">
      <c r="A766" s="488" t="s">
        <v>1023</v>
      </c>
      <c r="B766" s="489">
        <v>127</v>
      </c>
      <c r="C766" s="490">
        <v>5.07</v>
      </c>
      <c r="D766" s="490">
        <v>92.81</v>
      </c>
      <c r="E766" s="488"/>
    </row>
    <row r="767" spans="1:5" x14ac:dyDescent="0.2">
      <c r="A767" s="488" t="s">
        <v>1024</v>
      </c>
      <c r="B767" s="489">
        <v>248</v>
      </c>
      <c r="C767" s="490">
        <v>0</v>
      </c>
      <c r="D767" s="490">
        <v>9.44</v>
      </c>
      <c r="E767" s="488"/>
    </row>
    <row r="768" spans="1:5" x14ac:dyDescent="0.2">
      <c r="A768" s="488" t="s">
        <v>1025</v>
      </c>
      <c r="B768" s="489">
        <v>333</v>
      </c>
      <c r="C768" s="490">
        <v>0</v>
      </c>
      <c r="D768" s="490">
        <v>44.77</v>
      </c>
      <c r="E768" s="488"/>
    </row>
    <row r="769" spans="1:5" x14ac:dyDescent="0.2">
      <c r="A769" s="488" t="s">
        <v>1026</v>
      </c>
      <c r="B769" s="489">
        <v>73</v>
      </c>
      <c r="C769" s="490">
        <v>212.35</v>
      </c>
      <c r="D769" s="490">
        <v>262.77999999999997</v>
      </c>
      <c r="E769" s="488"/>
    </row>
    <row r="770" spans="1:5" x14ac:dyDescent="0.2">
      <c r="A770" s="488" t="s">
        <v>1027</v>
      </c>
      <c r="B770" s="489">
        <v>225</v>
      </c>
      <c r="C770" s="490">
        <v>0</v>
      </c>
      <c r="D770" s="490">
        <v>48.22</v>
      </c>
      <c r="E770" s="488"/>
    </row>
    <row r="771" spans="1:5" x14ac:dyDescent="0.2">
      <c r="A771" s="488" t="s">
        <v>1028</v>
      </c>
      <c r="B771" s="489">
        <v>182</v>
      </c>
      <c r="C771" s="490">
        <v>0</v>
      </c>
      <c r="D771" s="490">
        <v>44.87</v>
      </c>
      <c r="E771" s="488"/>
    </row>
    <row r="772" spans="1:5" x14ac:dyDescent="0.2">
      <c r="A772" s="488" t="s">
        <v>1029</v>
      </c>
      <c r="B772" s="489">
        <v>209</v>
      </c>
      <c r="C772" s="490">
        <v>0</v>
      </c>
      <c r="D772" s="490">
        <v>25.06</v>
      </c>
      <c r="E772" s="488"/>
    </row>
    <row r="773" spans="1:5" x14ac:dyDescent="0.2">
      <c r="A773" s="488" t="s">
        <v>1030</v>
      </c>
      <c r="B773" s="489">
        <v>371</v>
      </c>
      <c r="C773" s="490">
        <v>0</v>
      </c>
      <c r="D773" s="490">
        <v>38.33</v>
      </c>
      <c r="E773" s="488"/>
    </row>
    <row r="774" spans="1:5" x14ac:dyDescent="0.2">
      <c r="A774" s="488" t="s">
        <v>1031</v>
      </c>
      <c r="B774" s="489">
        <v>156</v>
      </c>
      <c r="C774" s="490">
        <v>0</v>
      </c>
      <c r="D774" s="490">
        <v>18.07</v>
      </c>
      <c r="E774" s="488"/>
    </row>
    <row r="775" spans="1:5" x14ac:dyDescent="0.2">
      <c r="A775" s="488" t="s">
        <v>1032</v>
      </c>
      <c r="B775" s="489">
        <v>82</v>
      </c>
      <c r="C775" s="490">
        <v>6.31</v>
      </c>
      <c r="D775" s="490">
        <v>62.96</v>
      </c>
      <c r="E775" s="488"/>
    </row>
    <row r="776" spans="1:5" x14ac:dyDescent="0.2">
      <c r="A776" s="488" t="s">
        <v>1033</v>
      </c>
      <c r="B776" s="489">
        <v>156</v>
      </c>
      <c r="C776" s="490">
        <v>0</v>
      </c>
      <c r="D776" s="490">
        <v>51.68</v>
      </c>
      <c r="E776" s="488"/>
    </row>
    <row r="777" spans="1:5" x14ac:dyDescent="0.2">
      <c r="A777" s="488" t="s">
        <v>1034</v>
      </c>
      <c r="B777" s="489">
        <v>237</v>
      </c>
      <c r="C777" s="490">
        <v>0</v>
      </c>
      <c r="D777" s="490">
        <v>64.17</v>
      </c>
      <c r="E777" s="488"/>
    </row>
    <row r="778" spans="1:5" x14ac:dyDescent="0.2">
      <c r="A778" s="488" t="s">
        <v>1035</v>
      </c>
      <c r="B778" s="489">
        <v>211</v>
      </c>
      <c r="C778" s="490">
        <v>0</v>
      </c>
      <c r="D778" s="490">
        <v>129.22</v>
      </c>
      <c r="E778" s="488"/>
    </row>
    <row r="779" spans="1:5" x14ac:dyDescent="0.2">
      <c r="A779" s="488" t="s">
        <v>1036</v>
      </c>
      <c r="B779" s="489">
        <v>165</v>
      </c>
      <c r="C779" s="490">
        <v>0</v>
      </c>
      <c r="D779" s="490">
        <v>24.45</v>
      </c>
      <c r="E779" s="488"/>
    </row>
    <row r="780" spans="1:5" x14ac:dyDescent="0.2">
      <c r="A780" s="488" t="s">
        <v>1037</v>
      </c>
      <c r="B780" s="489">
        <v>110</v>
      </c>
      <c r="C780" s="490">
        <v>0</v>
      </c>
      <c r="D780" s="490">
        <v>38.43</v>
      </c>
      <c r="E780" s="488"/>
    </row>
    <row r="781" spans="1:5" x14ac:dyDescent="0.2">
      <c r="A781" s="488" t="s">
        <v>1038</v>
      </c>
      <c r="B781" s="489">
        <v>71</v>
      </c>
      <c r="C781" s="490">
        <v>0</v>
      </c>
      <c r="D781" s="490">
        <v>4.3899999999999997</v>
      </c>
      <c r="E781" s="488"/>
    </row>
    <row r="782" spans="1:5" x14ac:dyDescent="0.2">
      <c r="A782" s="488" t="s">
        <v>1039</v>
      </c>
      <c r="B782" s="489">
        <v>131</v>
      </c>
      <c r="C782" s="490">
        <v>0</v>
      </c>
      <c r="D782" s="490">
        <v>57.59</v>
      </c>
      <c r="E782" s="488"/>
    </row>
    <row r="783" spans="1:5" x14ac:dyDescent="0.2">
      <c r="A783" s="488" t="s">
        <v>1040</v>
      </c>
      <c r="B783" s="489">
        <v>89</v>
      </c>
      <c r="C783" s="490">
        <v>0</v>
      </c>
      <c r="D783" s="490">
        <v>45.48</v>
      </c>
      <c r="E783" s="488"/>
    </row>
    <row r="784" spans="1:5" x14ac:dyDescent="0.2">
      <c r="A784" s="488" t="s">
        <v>1041</v>
      </c>
      <c r="B784" s="489">
        <v>172</v>
      </c>
      <c r="C784" s="490">
        <v>29.91</v>
      </c>
      <c r="D784" s="490">
        <v>148.72999999999999</v>
      </c>
      <c r="E784" s="488"/>
    </row>
    <row r="785" spans="1:5" x14ac:dyDescent="0.2">
      <c r="A785" s="488" t="s">
        <v>1042</v>
      </c>
      <c r="B785" s="489">
        <v>67</v>
      </c>
      <c r="C785" s="490">
        <v>3.86</v>
      </c>
      <c r="D785" s="490">
        <v>50.15</v>
      </c>
      <c r="E785" s="488"/>
    </row>
    <row r="786" spans="1:5" x14ac:dyDescent="0.2">
      <c r="A786" s="488" t="s">
        <v>1043</v>
      </c>
      <c r="B786" s="489">
        <v>110</v>
      </c>
      <c r="C786" s="490">
        <v>0</v>
      </c>
      <c r="D786" s="490">
        <v>0</v>
      </c>
      <c r="E786" s="488"/>
    </row>
    <row r="787" spans="1:5" x14ac:dyDescent="0.2">
      <c r="A787" s="488" t="s">
        <v>1044</v>
      </c>
      <c r="B787" s="489">
        <v>145</v>
      </c>
      <c r="C787" s="490">
        <v>117.29</v>
      </c>
      <c r="D787" s="490">
        <v>217.46</v>
      </c>
      <c r="E787" s="488"/>
    </row>
    <row r="788" spans="1:5" x14ac:dyDescent="0.2">
      <c r="A788" s="488" t="s">
        <v>1045</v>
      </c>
      <c r="B788" s="489">
        <v>443</v>
      </c>
      <c r="C788" s="490">
        <v>1.71</v>
      </c>
      <c r="D788" s="490">
        <v>307.76</v>
      </c>
      <c r="E788" s="488"/>
    </row>
    <row r="789" spans="1:5" x14ac:dyDescent="0.2">
      <c r="A789" s="488" t="s">
        <v>1046</v>
      </c>
      <c r="B789" s="489">
        <v>186</v>
      </c>
      <c r="C789" s="490">
        <v>0</v>
      </c>
      <c r="D789" s="490">
        <v>38.96</v>
      </c>
      <c r="E789" s="488"/>
    </row>
    <row r="790" spans="1:5" x14ac:dyDescent="0.2">
      <c r="A790" s="488" t="s">
        <v>1047</v>
      </c>
      <c r="B790" s="489">
        <v>140</v>
      </c>
      <c r="C790" s="490">
        <v>242.3</v>
      </c>
      <c r="D790" s="490">
        <v>339.02</v>
      </c>
      <c r="E790" s="488"/>
    </row>
    <row r="791" spans="1:5" x14ac:dyDescent="0.2">
      <c r="A791" s="488" t="s">
        <v>1048</v>
      </c>
      <c r="B791" s="489">
        <v>243</v>
      </c>
      <c r="C791" s="490">
        <v>0</v>
      </c>
      <c r="D791" s="490">
        <v>23.56</v>
      </c>
      <c r="E791" s="488"/>
    </row>
    <row r="792" spans="1:5" x14ac:dyDescent="0.2">
      <c r="A792" s="488" t="s">
        <v>1049</v>
      </c>
      <c r="B792" s="489">
        <v>511</v>
      </c>
      <c r="C792" s="490">
        <v>1086.79</v>
      </c>
      <c r="D792" s="490">
        <v>1439.82</v>
      </c>
      <c r="E792" s="488"/>
    </row>
    <row r="793" spans="1:5" x14ac:dyDescent="0.2">
      <c r="A793" s="488" t="s">
        <v>1050</v>
      </c>
      <c r="B793" s="489">
        <v>283</v>
      </c>
      <c r="C793" s="490">
        <v>0</v>
      </c>
      <c r="D793" s="490">
        <v>166.98</v>
      </c>
      <c r="E793" s="488"/>
    </row>
    <row r="794" spans="1:5" x14ac:dyDescent="0.2">
      <c r="A794" s="488" t="s">
        <v>1051</v>
      </c>
      <c r="B794" s="489">
        <v>166</v>
      </c>
      <c r="C794" s="490">
        <v>0</v>
      </c>
      <c r="D794" s="490">
        <v>43.36</v>
      </c>
      <c r="E794" s="488"/>
    </row>
    <row r="795" spans="1:5" x14ac:dyDescent="0.2">
      <c r="A795" s="488" t="s">
        <v>1052</v>
      </c>
      <c r="B795" s="489">
        <v>212</v>
      </c>
      <c r="C795" s="490">
        <v>42.75</v>
      </c>
      <c r="D795" s="490">
        <v>189.21</v>
      </c>
      <c r="E795" s="488"/>
    </row>
    <row r="796" spans="1:5" x14ac:dyDescent="0.2">
      <c r="A796" s="488" t="s">
        <v>1053</v>
      </c>
      <c r="B796" s="489">
        <v>169</v>
      </c>
      <c r="C796" s="490">
        <v>180.6</v>
      </c>
      <c r="D796" s="490">
        <v>297.36</v>
      </c>
      <c r="E796" s="488"/>
    </row>
    <row r="797" spans="1:5" x14ac:dyDescent="0.2">
      <c r="A797" s="488" t="s">
        <v>1054</v>
      </c>
      <c r="B797" s="489">
        <v>116</v>
      </c>
      <c r="C797" s="490">
        <v>0</v>
      </c>
      <c r="D797" s="490">
        <v>38.58</v>
      </c>
      <c r="E797" s="488"/>
    </row>
    <row r="798" spans="1:5" x14ac:dyDescent="0.2">
      <c r="A798" s="488" t="s">
        <v>1055</v>
      </c>
      <c r="B798" s="489">
        <v>72</v>
      </c>
      <c r="C798" s="490">
        <v>0</v>
      </c>
      <c r="D798" s="490">
        <v>33.659999999999997</v>
      </c>
      <c r="E798" s="488"/>
    </row>
    <row r="799" spans="1:5" x14ac:dyDescent="0.2">
      <c r="A799" s="488" t="s">
        <v>1056</v>
      </c>
      <c r="B799" s="489">
        <v>344</v>
      </c>
      <c r="C799" s="490">
        <v>0</v>
      </c>
      <c r="D799" s="490">
        <v>11.34</v>
      </c>
      <c r="E799" s="488"/>
    </row>
    <row r="800" spans="1:5" x14ac:dyDescent="0.2">
      <c r="A800" s="488" t="s">
        <v>1057</v>
      </c>
      <c r="B800" s="489">
        <v>168</v>
      </c>
      <c r="C800" s="490">
        <v>0</v>
      </c>
      <c r="D800" s="490">
        <v>54.8</v>
      </c>
      <c r="E800" s="488"/>
    </row>
    <row r="801" spans="1:5" x14ac:dyDescent="0.2">
      <c r="A801" s="488" t="s">
        <v>1058</v>
      </c>
      <c r="B801" s="489">
        <v>302</v>
      </c>
      <c r="C801" s="490">
        <v>158.33000000000001</v>
      </c>
      <c r="D801" s="490">
        <v>366.97</v>
      </c>
      <c r="E801" s="488"/>
    </row>
    <row r="802" spans="1:5" x14ac:dyDescent="0.2">
      <c r="A802" s="488" t="s">
        <v>1059</v>
      </c>
      <c r="B802" s="489">
        <v>528</v>
      </c>
      <c r="C802" s="490">
        <v>0</v>
      </c>
      <c r="D802" s="490">
        <v>191.47</v>
      </c>
      <c r="E802" s="488"/>
    </row>
    <row r="803" spans="1:5" x14ac:dyDescent="0.2">
      <c r="A803" s="488" t="s">
        <v>1060</v>
      </c>
      <c r="B803" s="489">
        <v>148</v>
      </c>
      <c r="C803" s="490">
        <v>19.57</v>
      </c>
      <c r="D803" s="490">
        <v>121.82</v>
      </c>
      <c r="E803" s="488"/>
    </row>
    <row r="804" spans="1:5" x14ac:dyDescent="0.2">
      <c r="A804" s="488" t="s">
        <v>1061</v>
      </c>
      <c r="B804" s="489">
        <v>165</v>
      </c>
      <c r="C804" s="490">
        <v>35.03</v>
      </c>
      <c r="D804" s="490">
        <v>149.02000000000001</v>
      </c>
      <c r="E804" s="488"/>
    </row>
    <row r="805" spans="1:5" x14ac:dyDescent="0.2">
      <c r="A805" s="488" t="s">
        <v>1062</v>
      </c>
      <c r="B805" s="489">
        <v>297</v>
      </c>
      <c r="C805" s="490">
        <v>0</v>
      </c>
      <c r="D805" s="490">
        <v>87.42</v>
      </c>
      <c r="E805" s="488"/>
    </row>
    <row r="806" spans="1:5" x14ac:dyDescent="0.2">
      <c r="A806" s="488" t="s">
        <v>1063</v>
      </c>
      <c r="B806" s="489">
        <v>146</v>
      </c>
      <c r="C806" s="490">
        <v>0</v>
      </c>
      <c r="D806" s="490">
        <v>18.95</v>
      </c>
      <c r="E806" s="488"/>
    </row>
    <row r="807" spans="1:5" x14ac:dyDescent="0.2">
      <c r="A807" s="488" t="s">
        <v>1064</v>
      </c>
      <c r="B807" s="489">
        <v>234</v>
      </c>
      <c r="C807" s="490">
        <v>0</v>
      </c>
      <c r="D807" s="490">
        <v>9.5299999999999994</v>
      </c>
      <c r="E807" s="488"/>
    </row>
    <row r="808" spans="1:5" x14ac:dyDescent="0.2">
      <c r="A808" s="488" t="s">
        <v>1065</v>
      </c>
      <c r="B808" s="489">
        <v>216</v>
      </c>
      <c r="C808" s="490">
        <v>105.69</v>
      </c>
      <c r="D808" s="490">
        <v>254.92</v>
      </c>
      <c r="E808" s="488"/>
    </row>
    <row r="809" spans="1:5" x14ac:dyDescent="0.2">
      <c r="A809" s="488" t="s">
        <v>1066</v>
      </c>
      <c r="B809" s="489">
        <v>375</v>
      </c>
      <c r="C809" s="490">
        <v>0</v>
      </c>
      <c r="D809" s="490">
        <v>166.1</v>
      </c>
      <c r="E809" s="488"/>
    </row>
    <row r="810" spans="1:5" x14ac:dyDescent="0.2">
      <c r="A810" s="488" t="s">
        <v>1067</v>
      </c>
      <c r="B810" s="489">
        <v>418</v>
      </c>
      <c r="C810" s="490">
        <v>338.19</v>
      </c>
      <c r="D810" s="490">
        <v>626.98</v>
      </c>
      <c r="E810" s="488"/>
    </row>
    <row r="811" spans="1:5" x14ac:dyDescent="0.2">
      <c r="A811" s="488" t="s">
        <v>1068</v>
      </c>
      <c r="B811" s="489">
        <v>207</v>
      </c>
      <c r="C811" s="490">
        <v>0</v>
      </c>
      <c r="D811" s="490">
        <v>92.44</v>
      </c>
      <c r="E811" s="488"/>
    </row>
    <row r="812" spans="1:5" x14ac:dyDescent="0.2">
      <c r="A812" s="488" t="s">
        <v>1069</v>
      </c>
      <c r="B812" s="489">
        <v>350</v>
      </c>
      <c r="C812" s="490">
        <v>1155.3</v>
      </c>
      <c r="D812" s="490">
        <v>1397.1</v>
      </c>
      <c r="E812" s="488"/>
    </row>
    <row r="813" spans="1:5" x14ac:dyDescent="0.2">
      <c r="A813" s="488" t="s">
        <v>1070</v>
      </c>
      <c r="B813" s="489">
        <v>101</v>
      </c>
      <c r="C813" s="490">
        <v>0</v>
      </c>
      <c r="D813" s="490">
        <v>9.06</v>
      </c>
      <c r="E813" s="488"/>
    </row>
    <row r="814" spans="1:5" x14ac:dyDescent="0.2">
      <c r="A814" s="488" t="s">
        <v>1071</v>
      </c>
      <c r="B814" s="489">
        <v>186</v>
      </c>
      <c r="C814" s="490">
        <v>455.84</v>
      </c>
      <c r="D814" s="490">
        <v>584.34</v>
      </c>
      <c r="E814" s="488"/>
    </row>
    <row r="815" spans="1:5" x14ac:dyDescent="0.2">
      <c r="A815" s="488" t="s">
        <v>1072</v>
      </c>
      <c r="B815" s="489">
        <v>253</v>
      </c>
      <c r="C815" s="490">
        <v>0</v>
      </c>
      <c r="D815" s="490">
        <v>25.11</v>
      </c>
      <c r="E815" s="488"/>
    </row>
    <row r="816" spans="1:5" x14ac:dyDescent="0.2">
      <c r="A816" s="488" t="s">
        <v>1073</v>
      </c>
      <c r="B816" s="489">
        <v>109</v>
      </c>
      <c r="C816" s="490">
        <v>0</v>
      </c>
      <c r="D816" s="490">
        <v>10.4</v>
      </c>
      <c r="E816" s="488"/>
    </row>
    <row r="817" spans="1:5" x14ac:dyDescent="0.2">
      <c r="A817" s="488" t="s">
        <v>1074</v>
      </c>
      <c r="B817" s="489">
        <v>175</v>
      </c>
      <c r="C817" s="490">
        <v>19.13</v>
      </c>
      <c r="D817" s="490">
        <v>140.03</v>
      </c>
      <c r="E817" s="488"/>
    </row>
    <row r="818" spans="1:5" x14ac:dyDescent="0.2">
      <c r="A818" s="488" t="s">
        <v>1075</v>
      </c>
      <c r="B818" s="489">
        <v>263</v>
      </c>
      <c r="C818" s="490">
        <v>479.4</v>
      </c>
      <c r="D818" s="490">
        <v>661.1</v>
      </c>
      <c r="E818" s="488"/>
    </row>
    <row r="819" spans="1:5" x14ac:dyDescent="0.2">
      <c r="A819" s="488" t="s">
        <v>1076</v>
      </c>
      <c r="B819" s="489">
        <v>157</v>
      </c>
      <c r="C819" s="490">
        <v>0</v>
      </c>
      <c r="D819" s="490">
        <v>40.61</v>
      </c>
      <c r="E819" s="488"/>
    </row>
    <row r="820" spans="1:5" x14ac:dyDescent="0.2">
      <c r="A820" s="488" t="s">
        <v>1077</v>
      </c>
      <c r="B820" s="489">
        <v>73</v>
      </c>
      <c r="C820" s="490">
        <v>0</v>
      </c>
      <c r="D820" s="490">
        <v>15.74</v>
      </c>
      <c r="E820" s="488"/>
    </row>
    <row r="821" spans="1:5" x14ac:dyDescent="0.2">
      <c r="A821" s="488" t="s">
        <v>1078</v>
      </c>
      <c r="B821" s="489">
        <v>279</v>
      </c>
      <c r="C821" s="490">
        <v>0</v>
      </c>
      <c r="D821" s="490">
        <v>62.48</v>
      </c>
      <c r="E821" s="488"/>
    </row>
    <row r="822" spans="1:5" x14ac:dyDescent="0.2">
      <c r="A822" s="488" t="s">
        <v>1079</v>
      </c>
      <c r="B822" s="489">
        <v>200</v>
      </c>
      <c r="C822" s="490">
        <v>0</v>
      </c>
      <c r="D822" s="490">
        <v>35.880000000000003</v>
      </c>
      <c r="E822" s="488"/>
    </row>
    <row r="823" spans="1:5" x14ac:dyDescent="0.2">
      <c r="A823" s="488" t="s">
        <v>1080</v>
      </c>
      <c r="B823" s="489">
        <v>165</v>
      </c>
      <c r="C823" s="490">
        <v>0</v>
      </c>
      <c r="D823" s="490">
        <v>4.67</v>
      </c>
      <c r="E823" s="488"/>
    </row>
    <row r="824" spans="1:5" x14ac:dyDescent="0.2">
      <c r="A824" s="488" t="s">
        <v>1081</v>
      </c>
      <c r="B824" s="489">
        <v>288</v>
      </c>
      <c r="C824" s="490">
        <v>0</v>
      </c>
      <c r="D824" s="490">
        <v>61.05</v>
      </c>
      <c r="E824" s="488"/>
    </row>
    <row r="825" spans="1:5" x14ac:dyDescent="0.2">
      <c r="A825" s="488" t="s">
        <v>1082</v>
      </c>
      <c r="B825" s="489">
        <v>344</v>
      </c>
      <c r="C825" s="490">
        <v>0</v>
      </c>
      <c r="D825" s="490">
        <v>69.400000000000006</v>
      </c>
      <c r="E825" s="488"/>
    </row>
    <row r="826" spans="1:5" x14ac:dyDescent="0.2">
      <c r="A826" s="488" t="s">
        <v>1083</v>
      </c>
      <c r="B826" s="489">
        <v>407</v>
      </c>
      <c r="C826" s="490">
        <v>0</v>
      </c>
      <c r="D826" s="490">
        <v>20.34</v>
      </c>
      <c r="E826" s="488"/>
    </row>
    <row r="827" spans="1:5" x14ac:dyDescent="0.2">
      <c r="A827" s="488" t="s">
        <v>1084</v>
      </c>
      <c r="B827" s="489">
        <v>49</v>
      </c>
      <c r="C827" s="490">
        <v>0</v>
      </c>
      <c r="D827" s="490">
        <v>14.66</v>
      </c>
      <c r="E827" s="488"/>
    </row>
    <row r="828" spans="1:5" x14ac:dyDescent="0.2">
      <c r="A828" s="488" t="s">
        <v>1085</v>
      </c>
      <c r="B828" s="489">
        <v>52</v>
      </c>
      <c r="C828" s="490">
        <v>4.71</v>
      </c>
      <c r="D828" s="490">
        <v>40.630000000000003</v>
      </c>
      <c r="E828" s="488"/>
    </row>
    <row r="829" spans="1:5" x14ac:dyDescent="0.2">
      <c r="A829" s="488" t="s">
        <v>1086</v>
      </c>
      <c r="B829" s="489">
        <v>80</v>
      </c>
      <c r="C829" s="490">
        <v>0</v>
      </c>
      <c r="D829" s="490">
        <v>5.67</v>
      </c>
      <c r="E829" s="488"/>
    </row>
    <row r="830" spans="1:5" x14ac:dyDescent="0.2">
      <c r="A830" s="488" t="s">
        <v>1087</v>
      </c>
      <c r="B830" s="489">
        <v>347</v>
      </c>
      <c r="C830" s="490">
        <v>0</v>
      </c>
      <c r="D830" s="490">
        <v>144.84</v>
      </c>
      <c r="E830" s="488"/>
    </row>
    <row r="831" spans="1:5" x14ac:dyDescent="0.2">
      <c r="A831" s="488" t="s">
        <v>1088</v>
      </c>
      <c r="B831" s="489">
        <v>308</v>
      </c>
      <c r="C831" s="490">
        <v>0</v>
      </c>
      <c r="D831" s="490">
        <v>29.09</v>
      </c>
      <c r="E831" s="488"/>
    </row>
    <row r="832" spans="1:5" x14ac:dyDescent="0.2">
      <c r="A832" s="488" t="s">
        <v>1089</v>
      </c>
      <c r="B832" s="489">
        <v>196</v>
      </c>
      <c r="C832" s="490">
        <v>153.74</v>
      </c>
      <c r="D832" s="490">
        <v>289.14999999999998</v>
      </c>
      <c r="E832" s="488"/>
    </row>
    <row r="833" spans="1:5" x14ac:dyDescent="0.2">
      <c r="A833" s="488" t="s">
        <v>1090</v>
      </c>
      <c r="B833" s="489">
        <v>100</v>
      </c>
      <c r="C833" s="490">
        <v>4.22</v>
      </c>
      <c r="D833" s="490">
        <v>73.3</v>
      </c>
      <c r="E833" s="488"/>
    </row>
    <row r="834" spans="1:5" x14ac:dyDescent="0.2">
      <c r="A834" s="488" t="s">
        <v>1091</v>
      </c>
      <c r="B834" s="489">
        <v>135</v>
      </c>
      <c r="C834" s="490">
        <v>0</v>
      </c>
      <c r="D834" s="490">
        <v>16.940000000000001</v>
      </c>
      <c r="E834" s="488"/>
    </row>
    <row r="835" spans="1:5" x14ac:dyDescent="0.2">
      <c r="A835" s="488" t="s">
        <v>1092</v>
      </c>
      <c r="B835" s="489">
        <v>257</v>
      </c>
      <c r="C835" s="490">
        <v>0</v>
      </c>
      <c r="D835" s="490">
        <v>48.93</v>
      </c>
      <c r="E835" s="488"/>
    </row>
    <row r="836" spans="1:5" x14ac:dyDescent="0.2">
      <c r="A836" s="488" t="s">
        <v>1093</v>
      </c>
      <c r="B836" s="489">
        <v>129</v>
      </c>
      <c r="C836" s="490">
        <v>62.56</v>
      </c>
      <c r="D836" s="490">
        <v>151.68</v>
      </c>
      <c r="E836" s="488"/>
    </row>
    <row r="837" spans="1:5" x14ac:dyDescent="0.2">
      <c r="A837" s="488" t="s">
        <v>1094</v>
      </c>
      <c r="B837" s="489">
        <v>178</v>
      </c>
      <c r="C837" s="490">
        <v>84.12</v>
      </c>
      <c r="D837" s="490">
        <v>207.09</v>
      </c>
      <c r="E837" s="488"/>
    </row>
    <row r="838" spans="1:5" x14ac:dyDescent="0.2">
      <c r="A838" s="488" t="s">
        <v>1095</v>
      </c>
      <c r="B838" s="489">
        <v>307</v>
      </c>
      <c r="C838" s="490">
        <v>0</v>
      </c>
      <c r="D838" s="490">
        <v>42.54</v>
      </c>
      <c r="E838" s="488"/>
    </row>
    <row r="839" spans="1:5" x14ac:dyDescent="0.2">
      <c r="A839" s="488" t="s">
        <v>1096</v>
      </c>
      <c r="B839" s="489">
        <v>135</v>
      </c>
      <c r="C839" s="490">
        <v>0</v>
      </c>
      <c r="D839" s="490">
        <v>0</v>
      </c>
      <c r="E839" s="488"/>
    </row>
    <row r="840" spans="1:5" x14ac:dyDescent="0.2">
      <c r="A840" s="488" t="s">
        <v>1097</v>
      </c>
      <c r="B840" s="489">
        <v>207</v>
      </c>
      <c r="C840" s="490">
        <v>739.48</v>
      </c>
      <c r="D840" s="490">
        <v>882.49</v>
      </c>
      <c r="E840" s="488"/>
    </row>
    <row r="841" spans="1:5" x14ac:dyDescent="0.2">
      <c r="A841" s="488" t="s">
        <v>1098</v>
      </c>
      <c r="B841" s="489">
        <v>197</v>
      </c>
      <c r="C841" s="490">
        <v>42.37</v>
      </c>
      <c r="D841" s="490">
        <v>178.47</v>
      </c>
      <c r="E841" s="488"/>
    </row>
    <row r="842" spans="1:5" x14ac:dyDescent="0.2">
      <c r="A842" s="488" t="s">
        <v>1099</v>
      </c>
      <c r="B842" s="489">
        <v>104</v>
      </c>
      <c r="C842" s="490">
        <v>12.86</v>
      </c>
      <c r="D842" s="490">
        <v>84.71</v>
      </c>
      <c r="E842" s="488"/>
    </row>
    <row r="843" spans="1:5" x14ac:dyDescent="0.2">
      <c r="A843" s="488" t="s">
        <v>1100</v>
      </c>
      <c r="B843" s="489">
        <v>332</v>
      </c>
      <c r="C843" s="490">
        <v>66.760000000000005</v>
      </c>
      <c r="D843" s="490">
        <v>296.12</v>
      </c>
      <c r="E843" s="488"/>
    </row>
    <row r="844" spans="1:5" x14ac:dyDescent="0.2">
      <c r="A844" s="488" t="s">
        <v>1101</v>
      </c>
      <c r="B844" s="489">
        <v>367</v>
      </c>
      <c r="C844" s="490">
        <v>0</v>
      </c>
      <c r="D844" s="490">
        <v>44.61</v>
      </c>
      <c r="E844" s="488"/>
    </row>
    <row r="845" spans="1:5" x14ac:dyDescent="0.2">
      <c r="A845" s="488" t="s">
        <v>1102</v>
      </c>
      <c r="B845" s="489">
        <v>90</v>
      </c>
      <c r="C845" s="490">
        <v>0</v>
      </c>
      <c r="D845" s="490">
        <v>15.1</v>
      </c>
      <c r="E845" s="488"/>
    </row>
    <row r="846" spans="1:5" x14ac:dyDescent="0.2">
      <c r="A846" s="488" t="s">
        <v>1103</v>
      </c>
      <c r="B846" s="489">
        <v>56</v>
      </c>
      <c r="C846" s="490">
        <v>0</v>
      </c>
      <c r="D846" s="490">
        <v>24.96</v>
      </c>
      <c r="E846" s="488"/>
    </row>
    <row r="847" spans="1:5" x14ac:dyDescent="0.2">
      <c r="A847" s="488" t="s">
        <v>1104</v>
      </c>
      <c r="B847" s="489">
        <v>257</v>
      </c>
      <c r="C847" s="490">
        <v>0</v>
      </c>
      <c r="D847" s="490">
        <v>63.79</v>
      </c>
      <c r="E847" s="488"/>
    </row>
    <row r="848" spans="1:5" x14ac:dyDescent="0.2">
      <c r="A848" s="488" t="s">
        <v>1105</v>
      </c>
      <c r="B848" s="489">
        <v>173</v>
      </c>
      <c r="C848" s="490">
        <v>91.84</v>
      </c>
      <c r="D848" s="490">
        <v>211.36</v>
      </c>
      <c r="E848" s="488"/>
    </row>
    <row r="849" spans="1:5" x14ac:dyDescent="0.2">
      <c r="A849" s="488" t="s">
        <v>1106</v>
      </c>
      <c r="B849" s="489">
        <v>188</v>
      </c>
      <c r="C849" s="490">
        <v>0</v>
      </c>
      <c r="D849" s="490">
        <v>4.4800000000000004</v>
      </c>
      <c r="E849" s="488"/>
    </row>
    <row r="850" spans="1:5" x14ac:dyDescent="0.2">
      <c r="A850" s="488" t="s">
        <v>1107</v>
      </c>
      <c r="B850" s="489">
        <v>563</v>
      </c>
      <c r="C850" s="490">
        <v>0</v>
      </c>
      <c r="D850" s="490">
        <v>143.94999999999999</v>
      </c>
      <c r="E850" s="488"/>
    </row>
    <row r="851" spans="1:5" x14ac:dyDescent="0.2">
      <c r="A851" s="488" t="s">
        <v>1108</v>
      </c>
      <c r="B851" s="489">
        <v>314</v>
      </c>
      <c r="C851" s="490">
        <v>0</v>
      </c>
      <c r="D851" s="490">
        <v>98.46</v>
      </c>
      <c r="E851" s="488"/>
    </row>
    <row r="852" spans="1:5" x14ac:dyDescent="0.2">
      <c r="A852" s="488" t="s">
        <v>1109</v>
      </c>
      <c r="B852" s="489">
        <v>118</v>
      </c>
      <c r="C852" s="490">
        <v>0</v>
      </c>
      <c r="D852" s="490">
        <v>33.700000000000003</v>
      </c>
      <c r="E852" s="488"/>
    </row>
    <row r="853" spans="1:5" x14ac:dyDescent="0.2">
      <c r="A853" s="488" t="s">
        <v>1110</v>
      </c>
      <c r="B853" s="489">
        <v>245</v>
      </c>
      <c r="C853" s="490">
        <v>155.76</v>
      </c>
      <c r="D853" s="490">
        <v>325.02</v>
      </c>
      <c r="E853" s="488"/>
    </row>
    <row r="854" spans="1:5" x14ac:dyDescent="0.2">
      <c r="A854" s="488" t="s">
        <v>1111</v>
      </c>
      <c r="B854" s="489">
        <v>80</v>
      </c>
      <c r="C854" s="490">
        <v>0</v>
      </c>
      <c r="D854" s="490">
        <v>0</v>
      </c>
      <c r="E854" s="488"/>
    </row>
    <row r="855" spans="1:5" x14ac:dyDescent="0.2">
      <c r="A855" s="488" t="s">
        <v>1112</v>
      </c>
      <c r="B855" s="489">
        <v>293</v>
      </c>
      <c r="C855" s="490">
        <v>0</v>
      </c>
      <c r="D855" s="490">
        <v>139.06</v>
      </c>
      <c r="E855" s="488"/>
    </row>
    <row r="856" spans="1:5" x14ac:dyDescent="0.2">
      <c r="A856" s="488" t="s">
        <v>1113</v>
      </c>
      <c r="B856" s="489">
        <v>515</v>
      </c>
      <c r="C856" s="490">
        <v>0</v>
      </c>
      <c r="D856" s="490">
        <v>249.8</v>
      </c>
      <c r="E856" s="488"/>
    </row>
    <row r="857" spans="1:5" x14ac:dyDescent="0.2">
      <c r="A857" s="488" t="s">
        <v>1114</v>
      </c>
      <c r="B857" s="489">
        <v>54</v>
      </c>
      <c r="C857" s="490">
        <v>0</v>
      </c>
      <c r="D857" s="490">
        <v>0</v>
      </c>
      <c r="E857" s="488"/>
    </row>
    <row r="858" spans="1:5" x14ac:dyDescent="0.2">
      <c r="A858" s="488" t="s">
        <v>1115</v>
      </c>
      <c r="B858" s="489">
        <v>278</v>
      </c>
      <c r="C858" s="490">
        <v>0</v>
      </c>
      <c r="D858" s="490">
        <v>95.77</v>
      </c>
      <c r="E858" s="488"/>
    </row>
    <row r="859" spans="1:5" x14ac:dyDescent="0.2">
      <c r="A859" s="488" t="s">
        <v>1116</v>
      </c>
      <c r="B859" s="489">
        <v>284</v>
      </c>
      <c r="C859" s="490">
        <v>441.21</v>
      </c>
      <c r="D859" s="490">
        <v>637.41</v>
      </c>
      <c r="E859" s="488"/>
    </row>
    <row r="860" spans="1:5" x14ac:dyDescent="0.2">
      <c r="A860" s="488" t="s">
        <v>1117</v>
      </c>
      <c r="B860" s="489">
        <v>110</v>
      </c>
      <c r="C860" s="490">
        <v>0</v>
      </c>
      <c r="D860" s="490">
        <v>4.96</v>
      </c>
      <c r="E860" s="488"/>
    </row>
    <row r="861" spans="1:5" x14ac:dyDescent="0.2">
      <c r="A861" s="488" t="s">
        <v>1118</v>
      </c>
      <c r="B861" s="489">
        <v>228</v>
      </c>
      <c r="C861" s="490">
        <v>0</v>
      </c>
      <c r="D861" s="490">
        <v>43.67</v>
      </c>
      <c r="E861" s="488"/>
    </row>
    <row r="862" spans="1:5" x14ac:dyDescent="0.2">
      <c r="A862" s="488" t="s">
        <v>1119</v>
      </c>
      <c r="B862" s="489">
        <v>137</v>
      </c>
      <c r="C862" s="490">
        <v>61.01</v>
      </c>
      <c r="D862" s="490">
        <v>155.66</v>
      </c>
      <c r="E862" s="488"/>
    </row>
    <row r="863" spans="1:5" x14ac:dyDescent="0.2">
      <c r="A863" s="488" t="s">
        <v>1120</v>
      </c>
      <c r="B863" s="489">
        <v>134</v>
      </c>
      <c r="C863" s="490">
        <v>0</v>
      </c>
      <c r="D863" s="490">
        <v>92.52</v>
      </c>
      <c r="E863" s="488"/>
    </row>
    <row r="864" spans="1:5" x14ac:dyDescent="0.2">
      <c r="A864" s="488" t="s">
        <v>1121</v>
      </c>
      <c r="B864" s="489">
        <v>36</v>
      </c>
      <c r="C864" s="490">
        <v>0</v>
      </c>
      <c r="D864" s="490">
        <v>21.83</v>
      </c>
      <c r="E864" s="488" t="s">
        <v>344</v>
      </c>
    </row>
    <row r="865" spans="1:5" x14ac:dyDescent="0.2">
      <c r="A865" s="488" t="s">
        <v>1122</v>
      </c>
      <c r="B865" s="489">
        <v>262</v>
      </c>
      <c r="C865" s="490">
        <v>0</v>
      </c>
      <c r="D865" s="490">
        <v>60.36</v>
      </c>
      <c r="E865" s="488"/>
    </row>
    <row r="866" spans="1:5" x14ac:dyDescent="0.2">
      <c r="A866" s="488" t="s">
        <v>1123</v>
      </c>
      <c r="B866" s="489">
        <v>131</v>
      </c>
      <c r="C866" s="490">
        <v>288.17</v>
      </c>
      <c r="D866" s="490">
        <v>378.67</v>
      </c>
      <c r="E866" s="488"/>
    </row>
    <row r="867" spans="1:5" x14ac:dyDescent="0.2">
      <c r="A867" s="488" t="s">
        <v>1124</v>
      </c>
      <c r="B867" s="489">
        <v>81</v>
      </c>
      <c r="C867" s="490">
        <v>276.55</v>
      </c>
      <c r="D867" s="490">
        <v>332.51</v>
      </c>
      <c r="E867" s="488"/>
    </row>
    <row r="868" spans="1:5" x14ac:dyDescent="0.2">
      <c r="A868" s="488" t="s">
        <v>1125</v>
      </c>
      <c r="B868" s="489">
        <v>212</v>
      </c>
      <c r="C868" s="490">
        <v>0</v>
      </c>
      <c r="D868" s="490">
        <v>33.51</v>
      </c>
      <c r="E868" s="488"/>
    </row>
    <row r="869" spans="1:5" x14ac:dyDescent="0.2">
      <c r="A869" s="488" t="s">
        <v>1126</v>
      </c>
      <c r="B869" s="489">
        <v>103</v>
      </c>
      <c r="C869" s="490">
        <v>0</v>
      </c>
      <c r="D869" s="490">
        <v>20.55</v>
      </c>
      <c r="E869" s="488"/>
    </row>
    <row r="870" spans="1:5" x14ac:dyDescent="0.2">
      <c r="A870" s="488" t="s">
        <v>1127</v>
      </c>
      <c r="B870" s="489">
        <v>51</v>
      </c>
      <c r="C870" s="490">
        <v>11.85</v>
      </c>
      <c r="D870" s="490">
        <v>47.09</v>
      </c>
      <c r="E870" s="488"/>
    </row>
    <row r="871" spans="1:5" x14ac:dyDescent="0.2">
      <c r="A871" s="488" t="s">
        <v>1128</v>
      </c>
      <c r="B871" s="489">
        <v>112</v>
      </c>
      <c r="C871" s="490">
        <v>114.02</v>
      </c>
      <c r="D871" s="490">
        <v>191.39</v>
      </c>
      <c r="E871" s="488"/>
    </row>
    <row r="872" spans="1:5" x14ac:dyDescent="0.2">
      <c r="A872" s="488" t="s">
        <v>1129</v>
      </c>
      <c r="B872" s="489">
        <v>41</v>
      </c>
      <c r="C872" s="490">
        <v>65.42</v>
      </c>
      <c r="D872" s="490">
        <v>93.75</v>
      </c>
      <c r="E872" s="488"/>
    </row>
    <row r="873" spans="1:5" x14ac:dyDescent="0.2">
      <c r="A873" s="488" t="s">
        <v>1130</v>
      </c>
      <c r="B873" s="489">
        <v>16</v>
      </c>
      <c r="C873" s="490">
        <v>0</v>
      </c>
      <c r="D873" s="490">
        <v>0</v>
      </c>
      <c r="E873" s="488" t="s">
        <v>344</v>
      </c>
    </row>
    <row r="874" spans="1:5" x14ac:dyDescent="0.2">
      <c r="A874" s="488" t="s">
        <v>1131</v>
      </c>
      <c r="B874" s="489">
        <v>113</v>
      </c>
      <c r="C874" s="490">
        <v>0</v>
      </c>
      <c r="D874" s="490">
        <v>36.840000000000003</v>
      </c>
      <c r="E874" s="488"/>
    </row>
    <row r="875" spans="1:5" x14ac:dyDescent="0.2">
      <c r="A875" s="488" t="s">
        <v>1132</v>
      </c>
      <c r="B875" s="489">
        <v>197</v>
      </c>
      <c r="C875" s="490">
        <v>0</v>
      </c>
      <c r="D875" s="490">
        <v>34.6</v>
      </c>
      <c r="E875" s="488"/>
    </row>
    <row r="876" spans="1:5" x14ac:dyDescent="0.2">
      <c r="A876" s="488" t="s">
        <v>1133</v>
      </c>
      <c r="B876" s="489">
        <v>423</v>
      </c>
      <c r="C876" s="490">
        <v>437.21</v>
      </c>
      <c r="D876" s="490">
        <v>729.44</v>
      </c>
      <c r="E876" s="488"/>
    </row>
    <row r="877" spans="1:5" x14ac:dyDescent="0.2">
      <c r="A877" s="488" t="s">
        <v>1134</v>
      </c>
      <c r="B877" s="489">
        <v>286</v>
      </c>
      <c r="C877" s="490">
        <v>0</v>
      </c>
      <c r="D877" s="490">
        <v>176.1</v>
      </c>
      <c r="E877" s="488"/>
    </row>
    <row r="878" spans="1:5" x14ac:dyDescent="0.2">
      <c r="A878" s="488" t="s">
        <v>1135</v>
      </c>
      <c r="B878" s="489">
        <v>223</v>
      </c>
      <c r="C878" s="490">
        <v>0</v>
      </c>
      <c r="D878" s="490">
        <v>122.58</v>
      </c>
      <c r="E878" s="488"/>
    </row>
    <row r="879" spans="1:5" x14ac:dyDescent="0.2">
      <c r="A879" s="488" t="s">
        <v>1136</v>
      </c>
      <c r="B879" s="489">
        <v>127</v>
      </c>
      <c r="C879" s="490">
        <v>0</v>
      </c>
      <c r="D879" s="490">
        <v>51.66</v>
      </c>
      <c r="E879" s="488"/>
    </row>
    <row r="880" spans="1:5" x14ac:dyDescent="0.2">
      <c r="A880" s="488" t="s">
        <v>1137</v>
      </c>
      <c r="B880" s="489">
        <v>51</v>
      </c>
      <c r="C880" s="490">
        <v>0</v>
      </c>
      <c r="D880" s="490">
        <v>15.78</v>
      </c>
      <c r="E880" s="488"/>
    </row>
    <row r="881" spans="1:5" x14ac:dyDescent="0.2">
      <c r="A881" s="488" t="s">
        <v>1138</v>
      </c>
      <c r="B881" s="489">
        <v>106</v>
      </c>
      <c r="C881" s="490">
        <v>0</v>
      </c>
      <c r="D881" s="490">
        <v>17.89</v>
      </c>
      <c r="E881" s="488"/>
    </row>
    <row r="882" spans="1:5" x14ac:dyDescent="0.2">
      <c r="A882" s="488" t="s">
        <v>1139</v>
      </c>
      <c r="B882" s="489">
        <v>180</v>
      </c>
      <c r="C882" s="490">
        <v>0</v>
      </c>
      <c r="D882" s="490">
        <v>53.01</v>
      </c>
      <c r="E882" s="488"/>
    </row>
    <row r="883" spans="1:5" x14ac:dyDescent="0.2">
      <c r="A883" s="488" t="s">
        <v>1140</v>
      </c>
      <c r="B883" s="489">
        <v>110</v>
      </c>
      <c r="C883" s="490">
        <v>0</v>
      </c>
      <c r="D883" s="490">
        <v>35.32</v>
      </c>
      <c r="E883" s="488"/>
    </row>
    <row r="884" spans="1:5" x14ac:dyDescent="0.2">
      <c r="A884" s="488" t="s">
        <v>1141</v>
      </c>
      <c r="B884" s="489">
        <v>263</v>
      </c>
      <c r="C884" s="490">
        <v>0</v>
      </c>
      <c r="D884" s="490">
        <v>10.67</v>
      </c>
      <c r="E884" s="488"/>
    </row>
    <row r="885" spans="1:5" x14ac:dyDescent="0.2">
      <c r="A885" s="488" t="s">
        <v>1142</v>
      </c>
      <c r="B885" s="489">
        <v>192</v>
      </c>
      <c r="C885" s="490">
        <v>87.21</v>
      </c>
      <c r="D885" s="490">
        <v>219.85</v>
      </c>
      <c r="E885" s="488"/>
    </row>
    <row r="886" spans="1:5" x14ac:dyDescent="0.2">
      <c r="A886" s="488" t="s">
        <v>1143</v>
      </c>
      <c r="B886" s="489">
        <v>65</v>
      </c>
      <c r="C886" s="490">
        <v>0</v>
      </c>
      <c r="D886" s="490">
        <v>22.84</v>
      </c>
      <c r="E886" s="488"/>
    </row>
    <row r="887" spans="1:5" x14ac:dyDescent="0.2">
      <c r="A887" s="488" t="s">
        <v>1144</v>
      </c>
      <c r="B887" s="489">
        <v>106</v>
      </c>
      <c r="C887" s="490">
        <v>10.48</v>
      </c>
      <c r="D887" s="490">
        <v>83.71</v>
      </c>
      <c r="E887" s="488"/>
    </row>
    <row r="888" spans="1:5" x14ac:dyDescent="0.2">
      <c r="A888" s="488" t="s">
        <v>1145</v>
      </c>
      <c r="B888" s="489">
        <v>125</v>
      </c>
      <c r="C888" s="490">
        <v>0</v>
      </c>
      <c r="D888" s="490">
        <v>73.73</v>
      </c>
      <c r="E888" s="488"/>
    </row>
    <row r="889" spans="1:5" x14ac:dyDescent="0.2">
      <c r="A889" s="488" t="s">
        <v>1146</v>
      </c>
      <c r="B889" s="489">
        <v>223</v>
      </c>
      <c r="C889" s="490">
        <v>0</v>
      </c>
      <c r="D889" s="490">
        <v>13.14</v>
      </c>
      <c r="E889" s="488"/>
    </row>
    <row r="890" spans="1:5" x14ac:dyDescent="0.2">
      <c r="A890" s="488" t="s">
        <v>1147</v>
      </c>
      <c r="B890" s="489">
        <v>214</v>
      </c>
      <c r="C890" s="490">
        <v>0</v>
      </c>
      <c r="D890" s="490">
        <v>0</v>
      </c>
      <c r="E890" s="488"/>
    </row>
    <row r="891" spans="1:5" x14ac:dyDescent="0.2">
      <c r="A891" s="488" t="s">
        <v>1148</v>
      </c>
      <c r="B891" s="489">
        <v>287</v>
      </c>
      <c r="C891" s="490">
        <v>0</v>
      </c>
      <c r="D891" s="490">
        <v>94.68</v>
      </c>
      <c r="E891" s="488"/>
    </row>
    <row r="892" spans="1:5" x14ac:dyDescent="0.2">
      <c r="A892" s="488" t="s">
        <v>1149</v>
      </c>
      <c r="B892" s="489">
        <v>98</v>
      </c>
      <c r="C892" s="490">
        <v>0</v>
      </c>
      <c r="D892" s="490">
        <v>4.4000000000000004</v>
      </c>
      <c r="E892" s="488"/>
    </row>
    <row r="893" spans="1:5" x14ac:dyDescent="0.2">
      <c r="A893" s="488" t="s">
        <v>1150</v>
      </c>
      <c r="B893" s="489">
        <v>40</v>
      </c>
      <c r="C893" s="490">
        <v>0</v>
      </c>
      <c r="D893" s="490">
        <v>25.18</v>
      </c>
      <c r="E893" s="488" t="s">
        <v>344</v>
      </c>
    </row>
    <row r="894" spans="1:5" x14ac:dyDescent="0.2">
      <c r="A894" s="488" t="s">
        <v>1151</v>
      </c>
      <c r="B894" s="489">
        <v>172</v>
      </c>
      <c r="C894" s="490">
        <v>0</v>
      </c>
      <c r="D894" s="490">
        <v>5.67</v>
      </c>
      <c r="E894" s="488"/>
    </row>
    <row r="895" spans="1:5" x14ac:dyDescent="0.2">
      <c r="A895" s="488" t="s">
        <v>1152</v>
      </c>
      <c r="B895" s="489">
        <v>173</v>
      </c>
      <c r="C895" s="490">
        <v>0</v>
      </c>
      <c r="D895" s="490">
        <v>58.12</v>
      </c>
      <c r="E895" s="488"/>
    </row>
    <row r="896" spans="1:5" x14ac:dyDescent="0.2">
      <c r="A896" s="488" t="s">
        <v>1153</v>
      </c>
      <c r="B896" s="489">
        <v>103</v>
      </c>
      <c r="C896" s="490">
        <v>0</v>
      </c>
      <c r="D896" s="490">
        <v>29.3</v>
      </c>
      <c r="E896" s="488"/>
    </row>
    <row r="897" spans="1:5" x14ac:dyDescent="0.2">
      <c r="A897" s="488" t="s">
        <v>1154</v>
      </c>
      <c r="B897" s="489">
        <v>114</v>
      </c>
      <c r="C897" s="490">
        <v>14.98</v>
      </c>
      <c r="D897" s="490">
        <v>93.74</v>
      </c>
      <c r="E897" s="488"/>
    </row>
    <row r="898" spans="1:5" x14ac:dyDescent="0.2">
      <c r="A898" s="488" t="s">
        <v>1155</v>
      </c>
      <c r="B898" s="489">
        <v>210</v>
      </c>
      <c r="C898" s="490">
        <v>0</v>
      </c>
      <c r="D898" s="490">
        <v>80.53</v>
      </c>
      <c r="E898" s="488"/>
    </row>
    <row r="899" spans="1:5" x14ac:dyDescent="0.2">
      <c r="A899" s="488" t="s">
        <v>1156</v>
      </c>
      <c r="B899" s="489">
        <v>51</v>
      </c>
      <c r="C899" s="490">
        <v>6.01</v>
      </c>
      <c r="D899" s="490">
        <v>41.24</v>
      </c>
      <c r="E899" s="488"/>
    </row>
    <row r="900" spans="1:5" x14ac:dyDescent="0.2">
      <c r="A900" s="488" t="s">
        <v>1157</v>
      </c>
      <c r="B900" s="489">
        <v>168</v>
      </c>
      <c r="C900" s="490">
        <v>11.75</v>
      </c>
      <c r="D900" s="490">
        <v>127.81</v>
      </c>
      <c r="E900" s="488"/>
    </row>
    <row r="901" spans="1:5" x14ac:dyDescent="0.2">
      <c r="A901" s="488" t="s">
        <v>1158</v>
      </c>
      <c r="B901" s="489">
        <v>188</v>
      </c>
      <c r="C901" s="490">
        <v>0</v>
      </c>
      <c r="D901" s="490">
        <v>103.28</v>
      </c>
      <c r="E901" s="488"/>
    </row>
    <row r="902" spans="1:5" x14ac:dyDescent="0.2">
      <c r="A902" s="488" t="s">
        <v>1159</v>
      </c>
      <c r="B902" s="489">
        <v>91</v>
      </c>
      <c r="C902" s="490">
        <v>0</v>
      </c>
      <c r="D902" s="490">
        <v>34.979999999999997</v>
      </c>
      <c r="E902" s="488"/>
    </row>
    <row r="903" spans="1:5" x14ac:dyDescent="0.2">
      <c r="A903" s="488" t="s">
        <v>1160</v>
      </c>
      <c r="B903" s="489">
        <v>69</v>
      </c>
      <c r="C903" s="490">
        <v>0</v>
      </c>
      <c r="D903" s="490">
        <v>47.11</v>
      </c>
      <c r="E903" s="488"/>
    </row>
    <row r="904" spans="1:5" x14ac:dyDescent="0.2">
      <c r="A904" s="488" t="s">
        <v>1161</v>
      </c>
      <c r="B904" s="489">
        <v>88</v>
      </c>
      <c r="C904" s="490">
        <v>0</v>
      </c>
      <c r="D904" s="490">
        <v>49.47</v>
      </c>
      <c r="E904" s="488"/>
    </row>
    <row r="905" spans="1:5" x14ac:dyDescent="0.2">
      <c r="A905" s="488" t="s">
        <v>1162</v>
      </c>
      <c r="B905" s="489">
        <v>242</v>
      </c>
      <c r="C905" s="490">
        <v>0</v>
      </c>
      <c r="D905" s="490">
        <v>14.59</v>
      </c>
      <c r="E905" s="488"/>
    </row>
    <row r="906" spans="1:5" x14ac:dyDescent="0.2">
      <c r="A906" s="488" t="s">
        <v>1163</v>
      </c>
      <c r="B906" s="489">
        <v>133</v>
      </c>
      <c r="C906" s="490">
        <v>0</v>
      </c>
      <c r="D906" s="490">
        <v>71.47</v>
      </c>
      <c r="E906" s="488"/>
    </row>
    <row r="907" spans="1:5" x14ac:dyDescent="0.2">
      <c r="A907" s="488" t="s">
        <v>1164</v>
      </c>
      <c r="B907" s="489">
        <v>51</v>
      </c>
      <c r="C907" s="490">
        <v>0</v>
      </c>
      <c r="D907" s="490">
        <v>32.090000000000003</v>
      </c>
      <c r="E907" s="488"/>
    </row>
    <row r="908" spans="1:5" x14ac:dyDescent="0.2">
      <c r="A908" s="488" t="s">
        <v>1165</v>
      </c>
      <c r="B908" s="489">
        <v>41</v>
      </c>
      <c r="C908" s="490">
        <v>0</v>
      </c>
      <c r="D908" s="490">
        <v>0</v>
      </c>
      <c r="E908" s="488"/>
    </row>
    <row r="909" spans="1:5" x14ac:dyDescent="0.2">
      <c r="A909" s="488" t="s">
        <v>1166</v>
      </c>
      <c r="B909" s="489">
        <v>133</v>
      </c>
      <c r="C909" s="490">
        <v>43.46</v>
      </c>
      <c r="D909" s="490">
        <v>135.34</v>
      </c>
      <c r="E909" s="488"/>
    </row>
    <row r="910" spans="1:5" x14ac:dyDescent="0.2">
      <c r="A910" s="488" t="s">
        <v>1167</v>
      </c>
      <c r="B910" s="489">
        <v>262</v>
      </c>
      <c r="C910" s="490">
        <v>0</v>
      </c>
      <c r="D910" s="490">
        <v>156.93</v>
      </c>
      <c r="E910" s="488"/>
    </row>
    <row r="911" spans="1:5" x14ac:dyDescent="0.2">
      <c r="A911" s="488" t="s">
        <v>1168</v>
      </c>
      <c r="B911" s="489">
        <v>445</v>
      </c>
      <c r="C911" s="490">
        <v>0</v>
      </c>
      <c r="D911" s="490">
        <v>36.94</v>
      </c>
      <c r="E911" s="488"/>
    </row>
    <row r="912" spans="1:5" x14ac:dyDescent="0.2">
      <c r="A912" s="488" t="s">
        <v>1169</v>
      </c>
      <c r="B912" s="489">
        <v>219</v>
      </c>
      <c r="C912" s="490">
        <v>0</v>
      </c>
      <c r="D912" s="490">
        <v>140.63999999999999</v>
      </c>
      <c r="E912" s="488"/>
    </row>
    <row r="913" spans="1:5" x14ac:dyDescent="0.2">
      <c r="A913" s="488" t="s">
        <v>1170</v>
      </c>
      <c r="B913" s="489">
        <v>265</v>
      </c>
      <c r="C913" s="490">
        <v>0</v>
      </c>
      <c r="D913" s="490">
        <v>156.26</v>
      </c>
      <c r="E913" s="488"/>
    </row>
    <row r="914" spans="1:5" x14ac:dyDescent="0.2">
      <c r="A914" s="488" t="s">
        <v>1171</v>
      </c>
      <c r="B914" s="489">
        <v>192</v>
      </c>
      <c r="C914" s="490">
        <v>0</v>
      </c>
      <c r="D914" s="490">
        <v>91.08</v>
      </c>
      <c r="E914" s="488"/>
    </row>
    <row r="915" spans="1:5" x14ac:dyDescent="0.2">
      <c r="A915" s="488" t="s">
        <v>1172</v>
      </c>
      <c r="B915" s="489">
        <v>93</v>
      </c>
      <c r="C915" s="490">
        <v>0</v>
      </c>
      <c r="D915" s="490">
        <v>38.020000000000003</v>
      </c>
      <c r="E915" s="488"/>
    </row>
    <row r="916" spans="1:5" x14ac:dyDescent="0.2">
      <c r="A916" s="488" t="s">
        <v>1173</v>
      </c>
      <c r="B916" s="489">
        <v>66</v>
      </c>
      <c r="C916" s="490">
        <v>0</v>
      </c>
      <c r="D916" s="490">
        <v>4.3099999999999996</v>
      </c>
      <c r="E916" s="488"/>
    </row>
    <row r="917" spans="1:5" x14ac:dyDescent="0.2">
      <c r="A917" s="488" t="s">
        <v>1174</v>
      </c>
      <c r="B917" s="489">
        <v>83</v>
      </c>
      <c r="C917" s="490">
        <v>37.909999999999997</v>
      </c>
      <c r="D917" s="490">
        <v>95.25</v>
      </c>
      <c r="E917" s="488"/>
    </row>
    <row r="918" spans="1:5" x14ac:dyDescent="0.2">
      <c r="A918" s="488" t="s">
        <v>1175</v>
      </c>
      <c r="B918" s="489">
        <v>63</v>
      </c>
      <c r="C918" s="490">
        <v>17.66</v>
      </c>
      <c r="D918" s="490">
        <v>61.19</v>
      </c>
      <c r="E918" s="488"/>
    </row>
    <row r="919" spans="1:5" x14ac:dyDescent="0.2">
      <c r="A919" s="488" t="s">
        <v>1176</v>
      </c>
      <c r="B919" s="489">
        <v>399</v>
      </c>
      <c r="C919" s="490">
        <v>0</v>
      </c>
      <c r="D919" s="490">
        <v>139.57</v>
      </c>
      <c r="E919" s="488"/>
    </row>
    <row r="920" spans="1:5" x14ac:dyDescent="0.2">
      <c r="A920" s="488" t="s">
        <v>1177</v>
      </c>
      <c r="B920" s="489">
        <v>200</v>
      </c>
      <c r="C920" s="490">
        <v>0</v>
      </c>
      <c r="D920" s="490">
        <v>84.39</v>
      </c>
      <c r="E920" s="488"/>
    </row>
    <row r="921" spans="1:5" x14ac:dyDescent="0.2">
      <c r="A921" s="488" t="s">
        <v>1178</v>
      </c>
      <c r="B921" s="489">
        <v>86</v>
      </c>
      <c r="C921" s="490">
        <v>0</v>
      </c>
      <c r="D921" s="490">
        <v>4.9400000000000004</v>
      </c>
      <c r="E921" s="488"/>
    </row>
    <row r="922" spans="1:5" x14ac:dyDescent="0.2">
      <c r="A922" s="488" t="s">
        <v>1179</v>
      </c>
      <c r="B922" s="489">
        <v>247</v>
      </c>
      <c r="C922" s="490">
        <v>117.72</v>
      </c>
      <c r="D922" s="490">
        <v>288.36</v>
      </c>
      <c r="E922" s="488"/>
    </row>
    <row r="923" spans="1:5" x14ac:dyDescent="0.2">
      <c r="A923" s="488" t="s">
        <v>1180</v>
      </c>
      <c r="B923" s="489">
        <v>102</v>
      </c>
      <c r="C923" s="490">
        <v>0</v>
      </c>
      <c r="D923" s="490">
        <v>13.06</v>
      </c>
      <c r="E923" s="488"/>
    </row>
    <row r="924" spans="1:5" x14ac:dyDescent="0.2">
      <c r="A924" s="488" t="s">
        <v>1181</v>
      </c>
      <c r="B924" s="489">
        <v>134</v>
      </c>
      <c r="C924" s="490">
        <v>0</v>
      </c>
      <c r="D924" s="490">
        <v>46.86</v>
      </c>
      <c r="E924" s="488"/>
    </row>
    <row r="925" spans="1:5" x14ac:dyDescent="0.2">
      <c r="A925" s="488" t="s">
        <v>1182</v>
      </c>
      <c r="B925" s="489">
        <v>221</v>
      </c>
      <c r="C925" s="490">
        <v>0</v>
      </c>
      <c r="D925" s="490">
        <v>74.13</v>
      </c>
      <c r="E925" s="488"/>
    </row>
    <row r="926" spans="1:5" x14ac:dyDescent="0.2">
      <c r="A926" s="488" t="s">
        <v>1183</v>
      </c>
      <c r="B926" s="489">
        <v>158</v>
      </c>
      <c r="C926" s="490">
        <v>0</v>
      </c>
      <c r="D926" s="490">
        <v>46.94</v>
      </c>
      <c r="E926" s="488"/>
    </row>
    <row r="927" spans="1:5" x14ac:dyDescent="0.2">
      <c r="A927" s="488" t="s">
        <v>1184</v>
      </c>
      <c r="B927" s="489">
        <v>171</v>
      </c>
      <c r="C927" s="490">
        <v>0</v>
      </c>
      <c r="D927" s="490">
        <v>107.66</v>
      </c>
      <c r="E927" s="488"/>
    </row>
    <row r="928" spans="1:5" x14ac:dyDescent="0.2">
      <c r="A928" s="488" t="s">
        <v>1185</v>
      </c>
      <c r="B928" s="489">
        <v>153</v>
      </c>
      <c r="C928" s="490">
        <v>0</v>
      </c>
      <c r="D928" s="490">
        <v>65.09</v>
      </c>
      <c r="E928" s="488"/>
    </row>
    <row r="929" spans="1:5" x14ac:dyDescent="0.2">
      <c r="A929" s="488" t="s">
        <v>1186</v>
      </c>
      <c r="B929" s="489">
        <v>232</v>
      </c>
      <c r="C929" s="490">
        <v>0</v>
      </c>
      <c r="D929" s="490">
        <v>99.24</v>
      </c>
      <c r="E929" s="488"/>
    </row>
    <row r="930" spans="1:5" x14ac:dyDescent="0.2">
      <c r="A930" s="488" t="s">
        <v>1187</v>
      </c>
      <c r="B930" s="489">
        <v>68</v>
      </c>
      <c r="C930" s="490">
        <v>0</v>
      </c>
      <c r="D930" s="490">
        <v>9.7200000000000006</v>
      </c>
      <c r="E930" s="488"/>
    </row>
    <row r="931" spans="1:5" x14ac:dyDescent="0.2">
      <c r="A931" s="488" t="s">
        <v>1188</v>
      </c>
      <c r="B931" s="489">
        <v>232</v>
      </c>
      <c r="C931" s="490">
        <v>0</v>
      </c>
      <c r="D931" s="490">
        <v>41.45</v>
      </c>
      <c r="E931" s="488"/>
    </row>
    <row r="932" spans="1:5" x14ac:dyDescent="0.2">
      <c r="A932" s="488" t="s">
        <v>1189</v>
      </c>
      <c r="B932" s="489">
        <v>222</v>
      </c>
      <c r="C932" s="490">
        <v>0</v>
      </c>
      <c r="D932" s="490">
        <v>93.6</v>
      </c>
      <c r="E932" s="488"/>
    </row>
    <row r="933" spans="1:5" x14ac:dyDescent="0.2">
      <c r="A933" s="488" t="s">
        <v>1190</v>
      </c>
      <c r="B933" s="489">
        <v>54</v>
      </c>
      <c r="C933" s="490">
        <v>0</v>
      </c>
      <c r="D933" s="490">
        <v>17.78</v>
      </c>
      <c r="E933" s="488"/>
    </row>
    <row r="934" spans="1:5" x14ac:dyDescent="0.2">
      <c r="A934" s="488" t="s">
        <v>1191</v>
      </c>
      <c r="B934" s="489">
        <v>214</v>
      </c>
      <c r="C934" s="490">
        <v>0</v>
      </c>
      <c r="D934" s="490">
        <v>119.53</v>
      </c>
      <c r="E934" s="488"/>
    </row>
    <row r="935" spans="1:5" x14ac:dyDescent="0.2">
      <c r="A935" s="488" t="s">
        <v>1192</v>
      </c>
      <c r="B935" s="489">
        <v>112</v>
      </c>
      <c r="C935" s="490">
        <v>0</v>
      </c>
      <c r="D935" s="490">
        <v>18.239999999999998</v>
      </c>
      <c r="E935" s="488"/>
    </row>
    <row r="936" spans="1:5" x14ac:dyDescent="0.2">
      <c r="A936" s="488" t="s">
        <v>1193</v>
      </c>
      <c r="B936" s="489">
        <v>121</v>
      </c>
      <c r="C936" s="490">
        <v>0</v>
      </c>
      <c r="D936" s="490">
        <v>46.67</v>
      </c>
      <c r="E936" s="488"/>
    </row>
    <row r="937" spans="1:5" x14ac:dyDescent="0.2">
      <c r="A937" s="488" t="s">
        <v>1194</v>
      </c>
      <c r="B937" s="489">
        <v>95</v>
      </c>
      <c r="C937" s="490">
        <v>0</v>
      </c>
      <c r="D937" s="490">
        <v>4.8499999999999996</v>
      </c>
      <c r="E937" s="488"/>
    </row>
    <row r="938" spans="1:5" x14ac:dyDescent="0.2">
      <c r="A938" s="488" t="s">
        <v>1195</v>
      </c>
      <c r="B938" s="489">
        <v>67</v>
      </c>
      <c r="C938" s="490">
        <v>50.91</v>
      </c>
      <c r="D938" s="490">
        <v>97.19</v>
      </c>
      <c r="E938" s="488"/>
    </row>
    <row r="939" spans="1:5" x14ac:dyDescent="0.2">
      <c r="A939" s="488" t="s">
        <v>1196</v>
      </c>
      <c r="B939" s="489">
        <v>97</v>
      </c>
      <c r="C939" s="490">
        <v>0</v>
      </c>
      <c r="D939" s="490">
        <v>56.85</v>
      </c>
      <c r="E939" s="488"/>
    </row>
    <row r="940" spans="1:5" x14ac:dyDescent="0.2">
      <c r="A940" s="488" t="s">
        <v>1197</v>
      </c>
      <c r="B940" s="489">
        <v>92</v>
      </c>
      <c r="C940" s="490">
        <v>0</v>
      </c>
      <c r="D940" s="490">
        <v>50.53</v>
      </c>
      <c r="E940" s="488"/>
    </row>
    <row r="941" spans="1:5" x14ac:dyDescent="0.2">
      <c r="A941" s="488" t="s">
        <v>1198</v>
      </c>
      <c r="B941" s="489">
        <v>96</v>
      </c>
      <c r="C941" s="490">
        <v>28.24</v>
      </c>
      <c r="D941" s="490">
        <v>94.57</v>
      </c>
      <c r="E941" s="488"/>
    </row>
    <row r="942" spans="1:5" x14ac:dyDescent="0.2">
      <c r="A942" s="488" t="s">
        <v>1199</v>
      </c>
      <c r="B942" s="489">
        <v>84</v>
      </c>
      <c r="C942" s="490">
        <v>0</v>
      </c>
      <c r="D942" s="490">
        <v>16.5</v>
      </c>
      <c r="E942" s="488"/>
    </row>
    <row r="943" spans="1:5" x14ac:dyDescent="0.2">
      <c r="A943" s="488" t="s">
        <v>1200</v>
      </c>
      <c r="B943" s="489">
        <v>35</v>
      </c>
      <c r="C943" s="490">
        <v>1.07</v>
      </c>
      <c r="D943" s="490">
        <v>25.25</v>
      </c>
      <c r="E943" s="488" t="s">
        <v>344</v>
      </c>
    </row>
    <row r="944" spans="1:5" x14ac:dyDescent="0.2">
      <c r="A944" s="488" t="s">
        <v>1201</v>
      </c>
      <c r="B944" s="489">
        <v>213</v>
      </c>
      <c r="C944" s="490">
        <v>0</v>
      </c>
      <c r="D944" s="490">
        <v>61.25</v>
      </c>
      <c r="E944" s="488"/>
    </row>
    <row r="945" spans="1:5" x14ac:dyDescent="0.2">
      <c r="A945" s="488" t="s">
        <v>1202</v>
      </c>
      <c r="B945" s="489">
        <v>40</v>
      </c>
      <c r="C945" s="490">
        <v>0</v>
      </c>
      <c r="D945" s="490">
        <v>17.329999999999998</v>
      </c>
      <c r="E945" s="488" t="s">
        <v>344</v>
      </c>
    </row>
    <row r="946" spans="1:5" x14ac:dyDescent="0.2">
      <c r="A946" s="488" t="s">
        <v>1203</v>
      </c>
      <c r="B946" s="489">
        <v>31</v>
      </c>
      <c r="C946" s="490">
        <v>0</v>
      </c>
      <c r="D946" s="490">
        <v>14.02</v>
      </c>
      <c r="E946" s="488" t="s">
        <v>344</v>
      </c>
    </row>
    <row r="947" spans="1:5" x14ac:dyDescent="0.2">
      <c r="A947" s="488" t="s">
        <v>1204</v>
      </c>
      <c r="B947" s="489">
        <v>96</v>
      </c>
      <c r="C947" s="490">
        <v>0</v>
      </c>
      <c r="D947" s="490">
        <v>51.56</v>
      </c>
      <c r="E947" s="488"/>
    </row>
    <row r="948" spans="1:5" x14ac:dyDescent="0.2">
      <c r="A948" s="488" t="s">
        <v>1205</v>
      </c>
      <c r="B948" s="489">
        <v>50</v>
      </c>
      <c r="C948" s="490">
        <v>0</v>
      </c>
      <c r="D948" s="490">
        <v>17.96</v>
      </c>
      <c r="E948" s="488"/>
    </row>
    <row r="949" spans="1:5" x14ac:dyDescent="0.2">
      <c r="A949" s="488" t="s">
        <v>1206</v>
      </c>
      <c r="B949" s="489">
        <v>23</v>
      </c>
      <c r="C949" s="490">
        <v>0</v>
      </c>
      <c r="D949" s="490">
        <v>4.74</v>
      </c>
      <c r="E949" s="488" t="s">
        <v>344</v>
      </c>
    </row>
    <row r="950" spans="1:5" x14ac:dyDescent="0.2">
      <c r="A950" s="488" t="s">
        <v>1207</v>
      </c>
      <c r="B950" s="489">
        <v>59</v>
      </c>
      <c r="C950" s="490">
        <v>0</v>
      </c>
      <c r="D950" s="490">
        <v>5.96</v>
      </c>
      <c r="E950" s="488"/>
    </row>
    <row r="951" spans="1:5" x14ac:dyDescent="0.2">
      <c r="A951" s="488" t="s">
        <v>1208</v>
      </c>
      <c r="B951" s="489">
        <v>120</v>
      </c>
      <c r="C951" s="490">
        <v>0</v>
      </c>
      <c r="D951" s="490">
        <v>78.989999999999995</v>
      </c>
      <c r="E951" s="488"/>
    </row>
    <row r="952" spans="1:5" x14ac:dyDescent="0.2">
      <c r="A952" s="488" t="s">
        <v>1209</v>
      </c>
      <c r="B952" s="489">
        <v>57</v>
      </c>
      <c r="C952" s="490">
        <v>0</v>
      </c>
      <c r="D952" s="490">
        <v>31.23</v>
      </c>
      <c r="E952" s="488"/>
    </row>
    <row r="953" spans="1:5" x14ac:dyDescent="0.2">
      <c r="A953" s="488" t="s">
        <v>1210</v>
      </c>
      <c r="B953" s="489">
        <v>151</v>
      </c>
      <c r="C953" s="490">
        <v>1.66</v>
      </c>
      <c r="D953" s="490">
        <v>105.98</v>
      </c>
      <c r="E953" s="488"/>
    </row>
    <row r="954" spans="1:5" x14ac:dyDescent="0.2">
      <c r="A954" s="488" t="s">
        <v>1211</v>
      </c>
      <c r="B954" s="489">
        <v>115</v>
      </c>
      <c r="C954" s="490">
        <v>0</v>
      </c>
      <c r="D954" s="490">
        <v>63.44</v>
      </c>
      <c r="E954" s="488"/>
    </row>
    <row r="955" spans="1:5" x14ac:dyDescent="0.2">
      <c r="A955" s="488" t="s">
        <v>1212</v>
      </c>
      <c r="B955" s="489">
        <v>69</v>
      </c>
      <c r="C955" s="490">
        <v>0</v>
      </c>
      <c r="D955" s="490">
        <v>23.18</v>
      </c>
      <c r="E955" s="488"/>
    </row>
    <row r="956" spans="1:5" x14ac:dyDescent="0.2">
      <c r="A956" s="488" t="s">
        <v>1213</v>
      </c>
      <c r="B956" s="489">
        <v>183</v>
      </c>
      <c r="C956" s="490">
        <v>0</v>
      </c>
      <c r="D956" s="490">
        <v>116.8</v>
      </c>
      <c r="E956" s="488"/>
    </row>
    <row r="957" spans="1:5" x14ac:dyDescent="0.2">
      <c r="A957" s="488" t="s">
        <v>1214</v>
      </c>
      <c r="B957" s="489">
        <v>95</v>
      </c>
      <c r="C957" s="490">
        <v>0</v>
      </c>
      <c r="D957" s="490">
        <v>14.19</v>
      </c>
      <c r="E957" s="488"/>
    </row>
    <row r="958" spans="1:5" x14ac:dyDescent="0.2">
      <c r="A958" s="488" t="s">
        <v>1215</v>
      </c>
      <c r="B958" s="489">
        <v>72</v>
      </c>
      <c r="C958" s="490">
        <v>0</v>
      </c>
      <c r="D958" s="490">
        <v>13.64</v>
      </c>
      <c r="E958" s="488"/>
    </row>
    <row r="959" spans="1:5" x14ac:dyDescent="0.2">
      <c r="A959" s="488" t="s">
        <v>1216</v>
      </c>
      <c r="B959" s="489">
        <v>85</v>
      </c>
      <c r="C959" s="490">
        <v>0</v>
      </c>
      <c r="D959" s="490">
        <v>25.43</v>
      </c>
      <c r="E959" s="488"/>
    </row>
    <row r="960" spans="1:5" x14ac:dyDescent="0.2">
      <c r="A960" s="488" t="s">
        <v>1217</v>
      </c>
      <c r="B960" s="489">
        <v>38</v>
      </c>
      <c r="C960" s="490">
        <v>0</v>
      </c>
      <c r="D960" s="490">
        <v>23.09</v>
      </c>
      <c r="E960" s="488" t="s">
        <v>344</v>
      </c>
    </row>
    <row r="961" spans="1:5" x14ac:dyDescent="0.2">
      <c r="A961" s="488" t="s">
        <v>1218</v>
      </c>
      <c r="B961" s="489">
        <v>247</v>
      </c>
      <c r="C961" s="490">
        <v>0</v>
      </c>
      <c r="D961" s="490">
        <v>49.48</v>
      </c>
      <c r="E961" s="488"/>
    </row>
    <row r="962" spans="1:5" x14ac:dyDescent="0.2">
      <c r="A962" s="488" t="s">
        <v>1219</v>
      </c>
      <c r="B962" s="489">
        <v>72</v>
      </c>
      <c r="C962" s="490">
        <v>0</v>
      </c>
      <c r="D962" s="490">
        <v>32.51</v>
      </c>
      <c r="E962" s="488"/>
    </row>
    <row r="963" spans="1:5" x14ac:dyDescent="0.2">
      <c r="A963" s="488" t="s">
        <v>1220</v>
      </c>
      <c r="B963" s="489">
        <v>96</v>
      </c>
      <c r="C963" s="490">
        <v>0</v>
      </c>
      <c r="D963" s="490">
        <v>0</v>
      </c>
      <c r="E963" s="488"/>
    </row>
    <row r="964" spans="1:5" x14ac:dyDescent="0.2">
      <c r="A964" s="488" t="s">
        <v>1221</v>
      </c>
      <c r="B964" s="489">
        <v>40</v>
      </c>
      <c r="C964" s="490">
        <v>9.7200000000000006</v>
      </c>
      <c r="D964" s="490">
        <v>37.35</v>
      </c>
      <c r="E964" s="488" t="s">
        <v>344</v>
      </c>
    </row>
    <row r="965" spans="1:5" x14ac:dyDescent="0.2">
      <c r="A965" s="488" t="s">
        <v>1222</v>
      </c>
      <c r="B965" s="489">
        <v>198</v>
      </c>
      <c r="C965" s="490">
        <v>0</v>
      </c>
      <c r="D965" s="490">
        <v>90.25</v>
      </c>
      <c r="E965" s="488"/>
    </row>
    <row r="966" spans="1:5" x14ac:dyDescent="0.2">
      <c r="A966" s="488" t="s">
        <v>1223</v>
      </c>
      <c r="B966" s="489">
        <v>65</v>
      </c>
      <c r="C966" s="490">
        <v>0</v>
      </c>
      <c r="D966" s="490">
        <v>35.200000000000003</v>
      </c>
      <c r="E966" s="488"/>
    </row>
    <row r="967" spans="1:5" x14ac:dyDescent="0.2">
      <c r="A967" s="488" t="s">
        <v>1224</v>
      </c>
      <c r="B967" s="489">
        <v>228</v>
      </c>
      <c r="C967" s="490">
        <v>20.54</v>
      </c>
      <c r="D967" s="490">
        <v>178.05</v>
      </c>
      <c r="E967" s="488"/>
    </row>
    <row r="968" spans="1:5" x14ac:dyDescent="0.2">
      <c r="A968" s="488" t="s">
        <v>1225</v>
      </c>
      <c r="B968" s="489">
        <v>45</v>
      </c>
      <c r="C968" s="490">
        <v>0</v>
      </c>
      <c r="D968" s="490">
        <v>4.8499999999999996</v>
      </c>
      <c r="E968" s="488"/>
    </row>
    <row r="969" spans="1:5" x14ac:dyDescent="0.2">
      <c r="A969" s="488" t="s">
        <v>1226</v>
      </c>
      <c r="B969" s="489">
        <v>172</v>
      </c>
      <c r="C969" s="490">
        <v>0</v>
      </c>
      <c r="D969" s="490">
        <v>75.2</v>
      </c>
      <c r="E969" s="488"/>
    </row>
    <row r="970" spans="1:5" x14ac:dyDescent="0.2">
      <c r="A970" s="488" t="s">
        <v>1227</v>
      </c>
      <c r="B970" s="489">
        <v>107</v>
      </c>
      <c r="C970" s="490">
        <v>0</v>
      </c>
      <c r="D970" s="490">
        <v>54.56</v>
      </c>
      <c r="E970" s="488"/>
    </row>
    <row r="971" spans="1:5" x14ac:dyDescent="0.2">
      <c r="A971" s="488" t="s">
        <v>1228</v>
      </c>
      <c r="B971" s="489">
        <v>149</v>
      </c>
      <c r="C971" s="490">
        <v>0</v>
      </c>
      <c r="D971" s="490">
        <v>53.81</v>
      </c>
      <c r="E971" s="488"/>
    </row>
    <row r="972" spans="1:5" x14ac:dyDescent="0.2">
      <c r="A972" s="488" t="s">
        <v>1229</v>
      </c>
      <c r="B972" s="489">
        <v>88</v>
      </c>
      <c r="C972" s="490">
        <v>0</v>
      </c>
      <c r="D972" s="490">
        <v>34.68</v>
      </c>
      <c r="E972" s="488"/>
    </row>
    <row r="973" spans="1:5" x14ac:dyDescent="0.2">
      <c r="A973" s="488" t="s">
        <v>1230</v>
      </c>
      <c r="B973" s="489">
        <v>142</v>
      </c>
      <c r="C973" s="490">
        <v>0</v>
      </c>
      <c r="D973" s="490">
        <v>55.49</v>
      </c>
      <c r="E973" s="488"/>
    </row>
    <row r="974" spans="1:5" x14ac:dyDescent="0.2">
      <c r="A974" s="488" t="s">
        <v>1231</v>
      </c>
      <c r="B974" s="489">
        <v>44</v>
      </c>
      <c r="C974" s="490">
        <v>1.77</v>
      </c>
      <c r="D974" s="490">
        <v>32.17</v>
      </c>
      <c r="E974" s="488"/>
    </row>
    <row r="975" spans="1:5" x14ac:dyDescent="0.2">
      <c r="A975" s="488" t="s">
        <v>1232</v>
      </c>
      <c r="B975" s="489">
        <v>79</v>
      </c>
      <c r="C975" s="490">
        <v>0</v>
      </c>
      <c r="D975" s="490">
        <v>18.690000000000001</v>
      </c>
      <c r="E975" s="488"/>
    </row>
    <row r="976" spans="1:5" x14ac:dyDescent="0.2">
      <c r="A976" s="488" t="s">
        <v>1233</v>
      </c>
      <c r="B976" s="489">
        <v>210</v>
      </c>
      <c r="C976" s="490">
        <v>0</v>
      </c>
      <c r="D976" s="490">
        <v>133.38</v>
      </c>
      <c r="E976" s="488"/>
    </row>
    <row r="977" spans="1:5" x14ac:dyDescent="0.2">
      <c r="A977" s="488" t="s">
        <v>1234</v>
      </c>
      <c r="B977" s="489">
        <v>41</v>
      </c>
      <c r="C977" s="490">
        <v>6.34</v>
      </c>
      <c r="D977" s="490">
        <v>34.67</v>
      </c>
      <c r="E977" s="488"/>
    </row>
    <row r="978" spans="1:5" x14ac:dyDescent="0.2">
      <c r="A978" s="488" t="s">
        <v>1235</v>
      </c>
      <c r="B978" s="489">
        <v>54</v>
      </c>
      <c r="C978" s="490">
        <v>3.2</v>
      </c>
      <c r="D978" s="490">
        <v>40.51</v>
      </c>
      <c r="E978" s="488"/>
    </row>
    <row r="979" spans="1:5" x14ac:dyDescent="0.2">
      <c r="A979" s="488" t="s">
        <v>1236</v>
      </c>
      <c r="B979" s="489">
        <v>119</v>
      </c>
      <c r="C979" s="490">
        <v>0</v>
      </c>
      <c r="D979" s="490">
        <v>45.29</v>
      </c>
      <c r="E979" s="488"/>
    </row>
    <row r="980" spans="1:5" x14ac:dyDescent="0.2">
      <c r="A980" s="488" t="s">
        <v>1237</v>
      </c>
      <c r="B980" s="489">
        <v>307</v>
      </c>
      <c r="C980" s="490">
        <v>0</v>
      </c>
      <c r="D980" s="490">
        <v>166</v>
      </c>
      <c r="E980" s="488"/>
    </row>
    <row r="981" spans="1:5" x14ac:dyDescent="0.2">
      <c r="A981" s="488" t="s">
        <v>1238</v>
      </c>
      <c r="B981" s="489">
        <v>239</v>
      </c>
      <c r="C981" s="490">
        <v>0</v>
      </c>
      <c r="D981" s="490">
        <v>128.47</v>
      </c>
      <c r="E981" s="488"/>
    </row>
    <row r="982" spans="1:5" x14ac:dyDescent="0.2">
      <c r="A982" s="488" t="s">
        <v>1239</v>
      </c>
      <c r="B982" s="489">
        <v>105</v>
      </c>
      <c r="C982" s="490">
        <v>0</v>
      </c>
      <c r="D982" s="490">
        <v>26.6</v>
      </c>
      <c r="E982" s="488"/>
    </row>
    <row r="983" spans="1:5" x14ac:dyDescent="0.2">
      <c r="A983" s="488" t="s">
        <v>1240</v>
      </c>
      <c r="B983" s="489">
        <v>149</v>
      </c>
      <c r="C983" s="490">
        <v>0</v>
      </c>
      <c r="D983" s="490">
        <v>40.380000000000003</v>
      </c>
      <c r="E983" s="488"/>
    </row>
    <row r="984" spans="1:5" x14ac:dyDescent="0.2">
      <c r="A984" s="488" t="s">
        <v>1241</v>
      </c>
      <c r="B984" s="489">
        <v>100</v>
      </c>
      <c r="C984" s="490">
        <v>169.68</v>
      </c>
      <c r="D984" s="490">
        <v>238.77</v>
      </c>
      <c r="E984" s="488"/>
    </row>
    <row r="985" spans="1:5" x14ac:dyDescent="0.2">
      <c r="A985" s="488" t="s">
        <v>1242</v>
      </c>
      <c r="B985" s="489">
        <v>86</v>
      </c>
      <c r="C985" s="490">
        <v>0</v>
      </c>
      <c r="D985" s="490">
        <v>56.82</v>
      </c>
      <c r="E985" s="488"/>
    </row>
    <row r="986" spans="1:5" x14ac:dyDescent="0.2">
      <c r="A986" s="488" t="s">
        <v>1243</v>
      </c>
      <c r="B986" s="489">
        <v>249</v>
      </c>
      <c r="C986" s="490">
        <v>0</v>
      </c>
      <c r="D986" s="490">
        <v>139.86000000000001</v>
      </c>
      <c r="E986" s="488"/>
    </row>
    <row r="987" spans="1:5" x14ac:dyDescent="0.2">
      <c r="A987" s="488" t="s">
        <v>1244</v>
      </c>
      <c r="B987" s="489">
        <v>123</v>
      </c>
      <c r="C987" s="490">
        <v>0</v>
      </c>
      <c r="D987" s="490">
        <v>25.58</v>
      </c>
      <c r="E987" s="488"/>
    </row>
    <row r="988" spans="1:5" x14ac:dyDescent="0.2">
      <c r="A988" s="488" t="s">
        <v>1245</v>
      </c>
      <c r="B988" s="489">
        <v>107</v>
      </c>
      <c r="C988" s="490">
        <v>0</v>
      </c>
      <c r="D988" s="490">
        <v>44.46</v>
      </c>
      <c r="E988" s="488"/>
    </row>
    <row r="989" spans="1:5" x14ac:dyDescent="0.2">
      <c r="A989" s="488" t="s">
        <v>1246</v>
      </c>
      <c r="B989" s="489">
        <v>197</v>
      </c>
      <c r="C989" s="490">
        <v>0</v>
      </c>
      <c r="D989" s="490">
        <v>46.67</v>
      </c>
      <c r="E989" s="488"/>
    </row>
    <row r="990" spans="1:5" x14ac:dyDescent="0.2">
      <c r="A990" s="488" t="s">
        <v>1247</v>
      </c>
      <c r="B990" s="489">
        <v>121</v>
      </c>
      <c r="C990" s="490">
        <v>0</v>
      </c>
      <c r="D990" s="490">
        <v>30.73</v>
      </c>
      <c r="E990" s="488"/>
    </row>
    <row r="991" spans="1:5" x14ac:dyDescent="0.2">
      <c r="A991" s="488" t="s">
        <v>1248</v>
      </c>
      <c r="B991" s="489">
        <v>244</v>
      </c>
      <c r="C991" s="490">
        <v>0</v>
      </c>
      <c r="D991" s="490">
        <v>158.65</v>
      </c>
      <c r="E991" s="488"/>
    </row>
    <row r="992" spans="1:5" x14ac:dyDescent="0.2">
      <c r="A992" s="488" t="s">
        <v>1249</v>
      </c>
      <c r="B992" s="489">
        <v>179</v>
      </c>
      <c r="C992" s="490">
        <v>0</v>
      </c>
      <c r="D992" s="490">
        <v>38.32</v>
      </c>
      <c r="E992" s="488"/>
    </row>
    <row r="993" spans="1:5" x14ac:dyDescent="0.2">
      <c r="A993" s="488" t="s">
        <v>1250</v>
      </c>
      <c r="B993" s="489">
        <v>88</v>
      </c>
      <c r="C993" s="490">
        <v>0</v>
      </c>
      <c r="D993" s="490">
        <v>34.299999999999997</v>
      </c>
      <c r="E993" s="488"/>
    </row>
    <row r="994" spans="1:5" x14ac:dyDescent="0.2">
      <c r="A994" s="488" t="s">
        <v>1251</v>
      </c>
      <c r="B994" s="489">
        <v>41</v>
      </c>
      <c r="C994" s="490">
        <v>0</v>
      </c>
      <c r="D994" s="490">
        <v>15.36</v>
      </c>
      <c r="E994" s="488"/>
    </row>
    <row r="995" spans="1:5" x14ac:dyDescent="0.2">
      <c r="A995" s="488" t="s">
        <v>1252</v>
      </c>
      <c r="B995" s="489">
        <v>224</v>
      </c>
      <c r="C995" s="490">
        <v>0</v>
      </c>
      <c r="D995" s="490">
        <v>88.23</v>
      </c>
      <c r="E995" s="488"/>
    </row>
    <row r="996" spans="1:5" x14ac:dyDescent="0.2">
      <c r="A996" s="488" t="s">
        <v>1253</v>
      </c>
      <c r="B996" s="489">
        <v>67</v>
      </c>
      <c r="C996" s="490">
        <v>0</v>
      </c>
      <c r="D996" s="490">
        <v>43</v>
      </c>
      <c r="E996" s="488"/>
    </row>
    <row r="997" spans="1:5" x14ac:dyDescent="0.2">
      <c r="A997" s="488" t="s">
        <v>1254</v>
      </c>
      <c r="B997" s="489">
        <v>403</v>
      </c>
      <c r="C997" s="490">
        <v>885.18</v>
      </c>
      <c r="D997" s="490">
        <v>1163.5999999999999</v>
      </c>
      <c r="E997" s="488"/>
    </row>
    <row r="998" spans="1:5" x14ac:dyDescent="0.2">
      <c r="A998" s="488" t="s">
        <v>1255</v>
      </c>
      <c r="B998" s="489">
        <v>279</v>
      </c>
      <c r="C998" s="490">
        <v>0</v>
      </c>
      <c r="D998" s="490">
        <v>124.16</v>
      </c>
      <c r="E998" s="488"/>
    </row>
    <row r="999" spans="1:5" x14ac:dyDescent="0.2">
      <c r="A999" s="488" t="s">
        <v>1256</v>
      </c>
      <c r="B999" s="489">
        <v>82</v>
      </c>
      <c r="C999" s="490">
        <v>10.63</v>
      </c>
      <c r="D999" s="490">
        <v>67.28</v>
      </c>
      <c r="E999" s="488"/>
    </row>
    <row r="1000" spans="1:5" x14ac:dyDescent="0.2">
      <c r="A1000" s="488" t="s">
        <v>1257</v>
      </c>
      <c r="B1000" s="489">
        <v>95</v>
      </c>
      <c r="C1000" s="490">
        <v>0</v>
      </c>
      <c r="D1000" s="490">
        <v>31.23</v>
      </c>
      <c r="E1000" s="488"/>
    </row>
    <row r="1001" spans="1:5" x14ac:dyDescent="0.2">
      <c r="A1001" s="488" t="s">
        <v>1258</v>
      </c>
      <c r="B1001" s="489">
        <v>111</v>
      </c>
      <c r="C1001" s="490">
        <v>0</v>
      </c>
      <c r="D1001" s="490">
        <v>9.4499999999999993</v>
      </c>
      <c r="E1001" s="488"/>
    </row>
    <row r="1002" spans="1:5" x14ac:dyDescent="0.2">
      <c r="A1002" s="488" t="s">
        <v>1259</v>
      </c>
      <c r="B1002" s="489">
        <v>169</v>
      </c>
      <c r="C1002" s="490">
        <v>0</v>
      </c>
      <c r="D1002" s="490">
        <v>62.14</v>
      </c>
      <c r="E1002" s="488"/>
    </row>
    <row r="1003" spans="1:5" x14ac:dyDescent="0.2">
      <c r="A1003" s="488" t="s">
        <v>1260</v>
      </c>
      <c r="B1003" s="489">
        <v>62</v>
      </c>
      <c r="C1003" s="490">
        <v>0</v>
      </c>
      <c r="D1003" s="490">
        <v>8.89</v>
      </c>
      <c r="E1003" s="488"/>
    </row>
    <row r="1004" spans="1:5" x14ac:dyDescent="0.2">
      <c r="A1004" s="488" t="s">
        <v>1261</v>
      </c>
      <c r="B1004" s="489">
        <v>90</v>
      </c>
      <c r="C1004" s="490">
        <v>0</v>
      </c>
      <c r="D1004" s="490">
        <v>19.52</v>
      </c>
      <c r="E1004" s="488"/>
    </row>
    <row r="1005" spans="1:5" x14ac:dyDescent="0.2">
      <c r="A1005" s="488" t="s">
        <v>1262</v>
      </c>
      <c r="B1005" s="489">
        <v>542</v>
      </c>
      <c r="C1005" s="490">
        <v>0</v>
      </c>
      <c r="D1005" s="490">
        <v>128.41</v>
      </c>
      <c r="E1005" s="488"/>
    </row>
    <row r="1006" spans="1:5" x14ac:dyDescent="0.2">
      <c r="A1006" s="488" t="s">
        <v>1263</v>
      </c>
      <c r="B1006" s="489">
        <v>72</v>
      </c>
      <c r="C1006" s="490">
        <v>0</v>
      </c>
      <c r="D1006" s="490">
        <v>17.18</v>
      </c>
      <c r="E1006" s="488"/>
    </row>
    <row r="1007" spans="1:5" x14ac:dyDescent="0.2">
      <c r="A1007" s="488" t="s">
        <v>1264</v>
      </c>
      <c r="B1007" s="489">
        <v>234</v>
      </c>
      <c r="C1007" s="490">
        <v>0</v>
      </c>
      <c r="D1007" s="490">
        <v>66.27</v>
      </c>
      <c r="E1007" s="488"/>
    </row>
    <row r="1008" spans="1:5" x14ac:dyDescent="0.2">
      <c r="A1008" s="488" t="s">
        <v>1265</v>
      </c>
      <c r="B1008" s="489">
        <v>258</v>
      </c>
      <c r="C1008" s="490">
        <v>0</v>
      </c>
      <c r="D1008" s="490">
        <v>79.540000000000006</v>
      </c>
      <c r="E1008" s="488"/>
    </row>
    <row r="1009" spans="1:5" x14ac:dyDescent="0.2">
      <c r="A1009" s="488" t="s">
        <v>1266</v>
      </c>
      <c r="B1009" s="489">
        <v>81</v>
      </c>
      <c r="C1009" s="490">
        <v>0</v>
      </c>
      <c r="D1009" s="490">
        <v>35.5</v>
      </c>
      <c r="E1009" s="488"/>
    </row>
    <row r="1010" spans="1:5" x14ac:dyDescent="0.2">
      <c r="A1010" s="488" t="s">
        <v>1267</v>
      </c>
      <c r="B1010" s="489">
        <v>49</v>
      </c>
      <c r="C1010" s="490">
        <v>0</v>
      </c>
      <c r="D1010" s="490">
        <v>29.75</v>
      </c>
      <c r="E1010" s="488"/>
    </row>
    <row r="1011" spans="1:5" x14ac:dyDescent="0.2">
      <c r="A1011" s="488" t="s">
        <v>1268</v>
      </c>
      <c r="B1011" s="489">
        <v>131</v>
      </c>
      <c r="C1011" s="490">
        <v>0</v>
      </c>
      <c r="D1011" s="490">
        <v>33.28</v>
      </c>
      <c r="E1011" s="488"/>
    </row>
    <row r="1012" spans="1:5" x14ac:dyDescent="0.2">
      <c r="A1012" s="488" t="s">
        <v>1269</v>
      </c>
      <c r="B1012" s="489">
        <v>200</v>
      </c>
      <c r="C1012" s="490">
        <v>0</v>
      </c>
      <c r="D1012" s="490">
        <v>20.329999999999998</v>
      </c>
      <c r="E1012" s="488"/>
    </row>
    <row r="1013" spans="1:5" x14ac:dyDescent="0.2">
      <c r="A1013" s="488" t="s">
        <v>1270</v>
      </c>
      <c r="B1013" s="489">
        <v>79</v>
      </c>
      <c r="C1013" s="490">
        <v>0</v>
      </c>
      <c r="D1013" s="490">
        <v>34</v>
      </c>
      <c r="E1013" s="488"/>
    </row>
    <row r="1014" spans="1:5" x14ac:dyDescent="0.2">
      <c r="A1014" s="488" t="s">
        <v>1271</v>
      </c>
      <c r="B1014" s="489">
        <v>92</v>
      </c>
      <c r="C1014" s="490">
        <v>0</v>
      </c>
      <c r="D1014" s="490">
        <v>37.700000000000003</v>
      </c>
      <c r="E1014" s="488"/>
    </row>
    <row r="1015" spans="1:5" x14ac:dyDescent="0.2">
      <c r="A1015" s="488" t="s">
        <v>1272</v>
      </c>
      <c r="B1015" s="489">
        <v>67</v>
      </c>
      <c r="C1015" s="490">
        <v>0</v>
      </c>
      <c r="D1015" s="490">
        <v>15.99</v>
      </c>
      <c r="E1015" s="488"/>
    </row>
    <row r="1016" spans="1:5" x14ac:dyDescent="0.2">
      <c r="A1016" s="488" t="s">
        <v>1273</v>
      </c>
      <c r="B1016" s="489">
        <v>271</v>
      </c>
      <c r="C1016" s="490">
        <v>0</v>
      </c>
      <c r="D1016" s="490">
        <v>22.32</v>
      </c>
      <c r="E1016" s="488"/>
    </row>
    <row r="1017" spans="1:5" x14ac:dyDescent="0.2">
      <c r="A1017" s="488" t="s">
        <v>1274</v>
      </c>
      <c r="B1017" s="489">
        <v>121</v>
      </c>
      <c r="C1017" s="490">
        <v>0</v>
      </c>
      <c r="D1017" s="490">
        <v>66.55</v>
      </c>
      <c r="E1017" s="488"/>
    </row>
    <row r="1018" spans="1:5" x14ac:dyDescent="0.2">
      <c r="A1018" s="488" t="s">
        <v>1275</v>
      </c>
      <c r="B1018" s="489">
        <v>182</v>
      </c>
      <c r="C1018" s="490">
        <v>0</v>
      </c>
      <c r="D1018" s="490">
        <v>91.41</v>
      </c>
      <c r="E1018" s="488"/>
    </row>
    <row r="1019" spans="1:5" x14ac:dyDescent="0.2">
      <c r="A1019" s="488" t="s">
        <v>1276</v>
      </c>
      <c r="B1019" s="489">
        <v>94</v>
      </c>
      <c r="C1019" s="490">
        <v>0</v>
      </c>
      <c r="D1019" s="490">
        <v>24.34</v>
      </c>
      <c r="E1019" s="488"/>
    </row>
    <row r="1020" spans="1:5" x14ac:dyDescent="0.2">
      <c r="A1020" s="488" t="s">
        <v>1277</v>
      </c>
      <c r="B1020" s="489">
        <v>86</v>
      </c>
      <c r="C1020" s="490">
        <v>13.18</v>
      </c>
      <c r="D1020" s="490">
        <v>72.59</v>
      </c>
      <c r="E1020" s="488"/>
    </row>
    <row r="1021" spans="1:5" x14ac:dyDescent="0.2">
      <c r="A1021" s="488" t="s">
        <v>1278</v>
      </c>
      <c r="B1021" s="489">
        <v>118</v>
      </c>
      <c r="C1021" s="490">
        <v>0</v>
      </c>
      <c r="D1021" s="490">
        <v>50.69</v>
      </c>
      <c r="E1021" s="488"/>
    </row>
    <row r="1022" spans="1:5" x14ac:dyDescent="0.2">
      <c r="A1022" s="488" t="s">
        <v>1279</v>
      </c>
      <c r="B1022" s="489">
        <v>39</v>
      </c>
      <c r="C1022" s="490">
        <v>0</v>
      </c>
      <c r="D1022" s="490">
        <v>4.3899999999999997</v>
      </c>
      <c r="E1022" s="488" t="s">
        <v>344</v>
      </c>
    </row>
    <row r="1023" spans="1:5" x14ac:dyDescent="0.2">
      <c r="A1023" s="488" t="s">
        <v>1280</v>
      </c>
      <c r="B1023" s="489">
        <v>58</v>
      </c>
      <c r="C1023" s="490">
        <v>0</v>
      </c>
      <c r="D1023" s="490">
        <v>20.76</v>
      </c>
      <c r="E1023" s="488"/>
    </row>
    <row r="1024" spans="1:5" x14ac:dyDescent="0.2">
      <c r="A1024" s="488" t="s">
        <v>1281</v>
      </c>
      <c r="B1024" s="489">
        <v>62</v>
      </c>
      <c r="C1024" s="490">
        <v>0</v>
      </c>
      <c r="D1024" s="490">
        <v>39.659999999999997</v>
      </c>
      <c r="E1024" s="488"/>
    </row>
    <row r="1025" spans="1:5" x14ac:dyDescent="0.2">
      <c r="A1025" s="488" t="s">
        <v>1282</v>
      </c>
      <c r="B1025" s="489">
        <v>88</v>
      </c>
      <c r="C1025" s="490">
        <v>0</v>
      </c>
      <c r="D1025" s="490">
        <v>16.68</v>
      </c>
      <c r="E1025" s="488"/>
    </row>
    <row r="1026" spans="1:5" x14ac:dyDescent="0.2">
      <c r="A1026" s="488" t="s">
        <v>1283</v>
      </c>
      <c r="B1026" s="489">
        <v>157</v>
      </c>
      <c r="C1026" s="490">
        <v>0</v>
      </c>
      <c r="D1026" s="490">
        <v>16.18</v>
      </c>
      <c r="E1026" s="488"/>
    </row>
    <row r="1027" spans="1:5" x14ac:dyDescent="0.2">
      <c r="A1027" s="488" t="s">
        <v>1284</v>
      </c>
      <c r="B1027" s="489">
        <v>193</v>
      </c>
      <c r="C1027" s="490">
        <v>0</v>
      </c>
      <c r="D1027" s="490">
        <v>61.73</v>
      </c>
      <c r="E1027" s="488"/>
    </row>
    <row r="1028" spans="1:5" x14ac:dyDescent="0.2">
      <c r="A1028" s="488" t="s">
        <v>1285</v>
      </c>
      <c r="B1028" s="489">
        <v>100</v>
      </c>
      <c r="C1028" s="490">
        <v>0</v>
      </c>
      <c r="D1028" s="490">
        <v>28.69</v>
      </c>
      <c r="E1028" s="488"/>
    </row>
    <row r="1029" spans="1:5" x14ac:dyDescent="0.2">
      <c r="A1029" s="488" t="s">
        <v>1286</v>
      </c>
      <c r="B1029" s="489">
        <v>87</v>
      </c>
      <c r="C1029" s="490">
        <v>0</v>
      </c>
      <c r="D1029" s="490">
        <v>57.46</v>
      </c>
      <c r="E1029" s="488"/>
    </row>
    <row r="1030" spans="1:5" x14ac:dyDescent="0.2">
      <c r="A1030" s="488" t="s">
        <v>1287</v>
      </c>
      <c r="B1030" s="489">
        <v>202</v>
      </c>
      <c r="C1030" s="490">
        <v>28.69</v>
      </c>
      <c r="D1030" s="490">
        <v>168.24</v>
      </c>
      <c r="E1030" s="488"/>
    </row>
    <row r="1031" spans="1:5" x14ac:dyDescent="0.2">
      <c r="A1031" s="488" t="s">
        <v>1288</v>
      </c>
      <c r="B1031" s="489">
        <v>141</v>
      </c>
      <c r="C1031" s="490">
        <v>0</v>
      </c>
      <c r="D1031" s="490">
        <v>30.07</v>
      </c>
      <c r="E1031" s="488"/>
    </row>
    <row r="1032" spans="1:5" x14ac:dyDescent="0.2">
      <c r="A1032" s="488" t="s">
        <v>1289</v>
      </c>
      <c r="B1032" s="489">
        <v>45</v>
      </c>
      <c r="C1032" s="490">
        <v>9.2100000000000009</v>
      </c>
      <c r="D1032" s="490">
        <v>40.29</v>
      </c>
      <c r="E1032" s="488"/>
    </row>
    <row r="1033" spans="1:5" x14ac:dyDescent="0.2">
      <c r="A1033" s="488" t="s">
        <v>1290</v>
      </c>
      <c r="B1033" s="489">
        <v>144</v>
      </c>
      <c r="C1033" s="490">
        <v>0</v>
      </c>
      <c r="D1033" s="490">
        <v>67.099999999999994</v>
      </c>
      <c r="E1033" s="488"/>
    </row>
    <row r="1034" spans="1:5" x14ac:dyDescent="0.2">
      <c r="A1034" s="488" t="s">
        <v>1291</v>
      </c>
      <c r="B1034" s="489">
        <v>166</v>
      </c>
      <c r="C1034" s="490">
        <v>0</v>
      </c>
      <c r="D1034" s="490">
        <v>37.880000000000003</v>
      </c>
      <c r="E1034" s="488"/>
    </row>
    <row r="1035" spans="1:5" x14ac:dyDescent="0.2">
      <c r="A1035" s="488" t="s">
        <v>1292</v>
      </c>
      <c r="B1035" s="489">
        <v>136</v>
      </c>
      <c r="C1035" s="490">
        <v>0</v>
      </c>
      <c r="D1035" s="490">
        <v>48.7</v>
      </c>
      <c r="E1035" s="488"/>
    </row>
    <row r="1036" spans="1:5" x14ac:dyDescent="0.2">
      <c r="A1036" s="488" t="s">
        <v>1293</v>
      </c>
      <c r="B1036" s="489">
        <v>56</v>
      </c>
      <c r="C1036" s="490">
        <v>0</v>
      </c>
      <c r="D1036" s="490">
        <v>14.42</v>
      </c>
      <c r="E1036" s="488"/>
    </row>
    <row r="1037" spans="1:5" x14ac:dyDescent="0.2">
      <c r="A1037" s="488" t="s">
        <v>1294</v>
      </c>
      <c r="B1037" s="489">
        <v>69</v>
      </c>
      <c r="C1037" s="490">
        <v>0</v>
      </c>
      <c r="D1037" s="490">
        <v>11.13</v>
      </c>
      <c r="E1037" s="488"/>
    </row>
    <row r="1038" spans="1:5" x14ac:dyDescent="0.2">
      <c r="A1038" s="488" t="s">
        <v>1295</v>
      </c>
      <c r="B1038" s="489">
        <v>152</v>
      </c>
      <c r="C1038" s="490">
        <v>0</v>
      </c>
      <c r="D1038" s="490">
        <v>80.7</v>
      </c>
      <c r="E1038" s="488"/>
    </row>
    <row r="1039" spans="1:5" x14ac:dyDescent="0.2">
      <c r="A1039" s="488" t="s">
        <v>1296</v>
      </c>
      <c r="B1039" s="489">
        <v>113</v>
      </c>
      <c r="C1039" s="490">
        <v>0</v>
      </c>
      <c r="D1039" s="490">
        <v>20.149999999999999</v>
      </c>
      <c r="E1039" s="488"/>
    </row>
    <row r="1040" spans="1:5" x14ac:dyDescent="0.2">
      <c r="A1040" s="488" t="s">
        <v>1297</v>
      </c>
      <c r="B1040" s="489">
        <v>139</v>
      </c>
      <c r="C1040" s="490">
        <v>0</v>
      </c>
      <c r="D1040" s="490">
        <v>78.42</v>
      </c>
      <c r="E1040" s="488"/>
    </row>
    <row r="1041" spans="1:5" x14ac:dyDescent="0.2">
      <c r="A1041" s="488" t="s">
        <v>1298</v>
      </c>
      <c r="B1041" s="489">
        <v>211</v>
      </c>
      <c r="C1041" s="490">
        <v>0</v>
      </c>
      <c r="D1041" s="490">
        <v>47.23</v>
      </c>
      <c r="E1041" s="488"/>
    </row>
    <row r="1042" spans="1:5" x14ac:dyDescent="0.2">
      <c r="A1042" s="488" t="s">
        <v>1299</v>
      </c>
      <c r="B1042" s="489">
        <v>108</v>
      </c>
      <c r="C1042" s="490">
        <v>0</v>
      </c>
      <c r="D1042" s="490">
        <v>67.11</v>
      </c>
      <c r="E1042" s="488"/>
    </row>
    <row r="1043" spans="1:5" x14ac:dyDescent="0.2">
      <c r="A1043" s="488" t="s">
        <v>1300</v>
      </c>
      <c r="B1043" s="489">
        <v>305</v>
      </c>
      <c r="C1043" s="490">
        <v>0</v>
      </c>
      <c r="D1043" s="490">
        <v>0</v>
      </c>
      <c r="E1043" s="488"/>
    </row>
    <row r="1044" spans="1:5" x14ac:dyDescent="0.2">
      <c r="A1044" s="488" t="s">
        <v>1301</v>
      </c>
      <c r="B1044" s="489">
        <v>57</v>
      </c>
      <c r="C1044" s="490">
        <v>0</v>
      </c>
      <c r="D1044" s="490">
        <v>13.93</v>
      </c>
      <c r="E1044" s="488"/>
    </row>
    <row r="1045" spans="1:5" x14ac:dyDescent="0.2">
      <c r="A1045" s="488" t="s">
        <v>1302</v>
      </c>
      <c r="B1045" s="489">
        <v>247</v>
      </c>
      <c r="C1045" s="490">
        <v>0</v>
      </c>
      <c r="D1045" s="490">
        <v>0</v>
      </c>
      <c r="E1045" s="488"/>
    </row>
    <row r="1046" spans="1:5" x14ac:dyDescent="0.2">
      <c r="A1046" s="488" t="s">
        <v>1303</v>
      </c>
      <c r="B1046" s="489">
        <v>501</v>
      </c>
      <c r="C1046" s="490">
        <v>0</v>
      </c>
      <c r="D1046" s="490">
        <v>140.03</v>
      </c>
      <c r="E1046" s="488"/>
    </row>
    <row r="1047" spans="1:5" x14ac:dyDescent="0.2">
      <c r="A1047" s="488" t="s">
        <v>1304</v>
      </c>
      <c r="B1047" s="489">
        <v>98</v>
      </c>
      <c r="C1047" s="490">
        <v>55.63</v>
      </c>
      <c r="D1047" s="490">
        <v>123.33</v>
      </c>
      <c r="E1047" s="488"/>
    </row>
    <row r="1048" spans="1:5" x14ac:dyDescent="0.2">
      <c r="A1048" s="488" t="s">
        <v>1305</v>
      </c>
      <c r="B1048" s="489">
        <v>215</v>
      </c>
      <c r="C1048" s="490">
        <v>0</v>
      </c>
      <c r="D1048" s="490">
        <v>49.45</v>
      </c>
      <c r="E1048" s="488"/>
    </row>
    <row r="1049" spans="1:5" x14ac:dyDescent="0.2">
      <c r="A1049" s="488" t="s">
        <v>1306</v>
      </c>
      <c r="B1049" s="489">
        <v>378</v>
      </c>
      <c r="C1049" s="490">
        <v>0</v>
      </c>
      <c r="D1049" s="490">
        <v>47.45</v>
      </c>
      <c r="E1049" s="488"/>
    </row>
    <row r="1050" spans="1:5" x14ac:dyDescent="0.2">
      <c r="A1050" s="488" t="s">
        <v>1307</v>
      </c>
      <c r="B1050" s="489">
        <v>441</v>
      </c>
      <c r="C1050" s="490">
        <v>0</v>
      </c>
      <c r="D1050" s="490">
        <v>26.99</v>
      </c>
      <c r="E1050" s="488"/>
    </row>
    <row r="1051" spans="1:5" x14ac:dyDescent="0.2">
      <c r="A1051" s="488" t="s">
        <v>1308</v>
      </c>
      <c r="B1051" s="489">
        <v>853</v>
      </c>
      <c r="C1051" s="490">
        <v>90.09</v>
      </c>
      <c r="D1051" s="490">
        <v>679.39</v>
      </c>
      <c r="E1051" s="488"/>
    </row>
    <row r="1052" spans="1:5" x14ac:dyDescent="0.2">
      <c r="A1052" s="488" t="s">
        <v>1309</v>
      </c>
      <c r="B1052" s="489">
        <v>1747</v>
      </c>
      <c r="C1052" s="490">
        <v>0</v>
      </c>
      <c r="D1052" s="490">
        <v>861.67</v>
      </c>
      <c r="E1052" s="488"/>
    </row>
    <row r="1053" spans="1:5" x14ac:dyDescent="0.2">
      <c r="A1053" s="488" t="s">
        <v>1310</v>
      </c>
      <c r="B1053" s="489">
        <v>290</v>
      </c>
      <c r="C1053" s="490">
        <v>0</v>
      </c>
      <c r="D1053" s="490">
        <v>0</v>
      </c>
      <c r="E1053" s="488"/>
    </row>
    <row r="1054" spans="1:5" x14ac:dyDescent="0.2">
      <c r="A1054" s="488" t="s">
        <v>1311</v>
      </c>
      <c r="B1054" s="489">
        <v>436</v>
      </c>
      <c r="C1054" s="490">
        <v>0</v>
      </c>
      <c r="D1054" s="490">
        <v>53.35</v>
      </c>
      <c r="E1054" s="488"/>
    </row>
    <row r="1055" spans="1:5" x14ac:dyDescent="0.2">
      <c r="A1055" s="488" t="s">
        <v>1312</v>
      </c>
      <c r="B1055" s="489">
        <v>301</v>
      </c>
      <c r="C1055" s="490">
        <v>0</v>
      </c>
      <c r="D1055" s="490">
        <v>5.37</v>
      </c>
      <c r="E1055" s="488"/>
    </row>
    <row r="1056" spans="1:5" x14ac:dyDescent="0.2">
      <c r="A1056" s="488" t="s">
        <v>1313</v>
      </c>
      <c r="B1056" s="489">
        <v>252</v>
      </c>
      <c r="C1056" s="490">
        <v>0</v>
      </c>
      <c r="D1056" s="490">
        <v>19.46</v>
      </c>
      <c r="E1056" s="488"/>
    </row>
    <row r="1057" spans="1:5" x14ac:dyDescent="0.2">
      <c r="A1057" s="488" t="s">
        <v>1314</v>
      </c>
      <c r="B1057" s="489">
        <v>337</v>
      </c>
      <c r="C1057" s="490">
        <v>0</v>
      </c>
      <c r="D1057" s="490">
        <v>58.41</v>
      </c>
      <c r="E1057" s="488"/>
    </row>
    <row r="1058" spans="1:5" x14ac:dyDescent="0.2">
      <c r="A1058" s="488" t="s">
        <v>1315</v>
      </c>
      <c r="B1058" s="489">
        <v>239</v>
      </c>
      <c r="C1058" s="490">
        <v>0</v>
      </c>
      <c r="D1058" s="490">
        <v>0</v>
      </c>
      <c r="E1058" s="488"/>
    </row>
    <row r="1059" spans="1:5" x14ac:dyDescent="0.2">
      <c r="A1059" s="488" t="s">
        <v>1316</v>
      </c>
      <c r="B1059" s="489">
        <v>235</v>
      </c>
      <c r="C1059" s="490">
        <v>0</v>
      </c>
      <c r="D1059" s="490">
        <v>15.68</v>
      </c>
      <c r="E1059" s="488"/>
    </row>
    <row r="1060" spans="1:5" x14ac:dyDescent="0.2">
      <c r="A1060" s="488" t="s">
        <v>1317</v>
      </c>
      <c r="B1060" s="489">
        <v>244</v>
      </c>
      <c r="C1060" s="490">
        <v>0</v>
      </c>
      <c r="D1060" s="490">
        <v>0</v>
      </c>
      <c r="E1060" s="488"/>
    </row>
    <row r="1061" spans="1:5" x14ac:dyDescent="0.2">
      <c r="A1061" s="488" t="s">
        <v>1318</v>
      </c>
      <c r="B1061" s="489">
        <v>73</v>
      </c>
      <c r="C1061" s="490">
        <v>0</v>
      </c>
      <c r="D1061" s="490">
        <v>24.05</v>
      </c>
      <c r="E1061" s="488"/>
    </row>
    <row r="1062" spans="1:5" x14ac:dyDescent="0.2">
      <c r="A1062" s="488" t="s">
        <v>1319</v>
      </c>
      <c r="B1062" s="489">
        <v>217</v>
      </c>
      <c r="C1062" s="490">
        <v>0</v>
      </c>
      <c r="D1062" s="490">
        <v>13.08</v>
      </c>
      <c r="E1062" s="488"/>
    </row>
    <row r="1063" spans="1:5" x14ac:dyDescent="0.2">
      <c r="A1063" s="488" t="s">
        <v>1320</v>
      </c>
      <c r="B1063" s="489">
        <v>233</v>
      </c>
      <c r="C1063" s="490">
        <v>0</v>
      </c>
      <c r="D1063" s="490">
        <v>0</v>
      </c>
      <c r="E1063" s="488"/>
    </row>
    <row r="1064" spans="1:5" x14ac:dyDescent="0.2">
      <c r="A1064" s="488" t="s">
        <v>1321</v>
      </c>
      <c r="B1064" s="489">
        <v>186</v>
      </c>
      <c r="C1064" s="490">
        <v>0</v>
      </c>
      <c r="D1064" s="490">
        <v>22.12</v>
      </c>
      <c r="E1064" s="488"/>
    </row>
    <row r="1065" spans="1:5" x14ac:dyDescent="0.2">
      <c r="A1065" s="488" t="s">
        <v>1322</v>
      </c>
      <c r="B1065" s="489">
        <v>135</v>
      </c>
      <c r="C1065" s="490">
        <v>0</v>
      </c>
      <c r="D1065" s="490">
        <v>11.34</v>
      </c>
      <c r="E1065" s="488"/>
    </row>
    <row r="1066" spans="1:5" x14ac:dyDescent="0.2">
      <c r="A1066" s="488" t="s">
        <v>1323</v>
      </c>
      <c r="B1066" s="489">
        <v>114</v>
      </c>
      <c r="C1066" s="490">
        <v>0</v>
      </c>
      <c r="D1066" s="490">
        <v>14.56</v>
      </c>
      <c r="E1066" s="488"/>
    </row>
    <row r="1067" spans="1:5" x14ac:dyDescent="0.2">
      <c r="A1067" s="488" t="s">
        <v>1324</v>
      </c>
      <c r="B1067" s="489">
        <v>244</v>
      </c>
      <c r="C1067" s="490">
        <v>0</v>
      </c>
      <c r="D1067" s="490">
        <v>0</v>
      </c>
      <c r="E1067" s="488"/>
    </row>
    <row r="1068" spans="1:5" x14ac:dyDescent="0.2">
      <c r="A1068" s="488" t="s">
        <v>1325</v>
      </c>
      <c r="B1068" s="489">
        <v>233</v>
      </c>
      <c r="C1068" s="490">
        <v>0</v>
      </c>
      <c r="D1068" s="490">
        <v>16.29</v>
      </c>
      <c r="E1068" s="488"/>
    </row>
    <row r="1069" spans="1:5" x14ac:dyDescent="0.2">
      <c r="A1069" s="488" t="s">
        <v>1326</v>
      </c>
      <c r="B1069" s="489">
        <v>61</v>
      </c>
      <c r="C1069" s="490">
        <v>0</v>
      </c>
      <c r="D1069" s="490">
        <v>24.99</v>
      </c>
      <c r="E1069" s="488"/>
    </row>
    <row r="1070" spans="1:5" x14ac:dyDescent="0.2">
      <c r="A1070" s="488" t="s">
        <v>1327</v>
      </c>
      <c r="B1070" s="489">
        <v>116</v>
      </c>
      <c r="C1070" s="490">
        <v>0</v>
      </c>
      <c r="D1070" s="490">
        <v>54.81</v>
      </c>
      <c r="E1070" s="488"/>
    </row>
    <row r="1071" spans="1:5" x14ac:dyDescent="0.2">
      <c r="A1071" s="488" t="s">
        <v>1328</v>
      </c>
      <c r="B1071" s="489">
        <v>156</v>
      </c>
      <c r="C1071" s="490">
        <v>67.95</v>
      </c>
      <c r="D1071" s="490">
        <v>175.73</v>
      </c>
      <c r="E1071" s="488"/>
    </row>
    <row r="1072" spans="1:5" x14ac:dyDescent="0.2">
      <c r="A1072" s="488" t="s">
        <v>1329</v>
      </c>
      <c r="B1072" s="489">
        <v>71</v>
      </c>
      <c r="C1072" s="490">
        <v>0</v>
      </c>
      <c r="D1072" s="490">
        <v>19.93</v>
      </c>
      <c r="E1072" s="488"/>
    </row>
    <row r="1073" spans="1:5" x14ac:dyDescent="0.2">
      <c r="A1073" s="488" t="s">
        <v>1330</v>
      </c>
      <c r="B1073" s="489">
        <v>169</v>
      </c>
      <c r="C1073" s="490">
        <v>0</v>
      </c>
      <c r="D1073" s="490">
        <v>96.48</v>
      </c>
      <c r="E1073" s="488"/>
    </row>
    <row r="1074" spans="1:5" x14ac:dyDescent="0.2">
      <c r="A1074" s="488" t="s">
        <v>1331</v>
      </c>
      <c r="B1074" s="489">
        <v>163</v>
      </c>
      <c r="C1074" s="490">
        <v>0</v>
      </c>
      <c r="D1074" s="490">
        <v>88.87</v>
      </c>
      <c r="E1074" s="488"/>
    </row>
    <row r="1075" spans="1:5" x14ac:dyDescent="0.2">
      <c r="A1075" s="488" t="s">
        <v>1332</v>
      </c>
      <c r="B1075" s="489">
        <v>32</v>
      </c>
      <c r="C1075" s="490">
        <v>0</v>
      </c>
      <c r="D1075" s="490">
        <v>0</v>
      </c>
      <c r="E1075" s="488" t="s">
        <v>344</v>
      </c>
    </row>
    <row r="1076" spans="1:5" x14ac:dyDescent="0.2">
      <c r="A1076" s="488" t="s">
        <v>1333</v>
      </c>
      <c r="B1076" s="489">
        <v>73</v>
      </c>
      <c r="C1076" s="490">
        <v>0.43</v>
      </c>
      <c r="D1076" s="490">
        <v>50.87</v>
      </c>
      <c r="E1076" s="488"/>
    </row>
    <row r="1077" spans="1:5" x14ac:dyDescent="0.2">
      <c r="A1077" s="488" t="s">
        <v>1334</v>
      </c>
      <c r="B1077" s="489">
        <v>113</v>
      </c>
      <c r="C1077" s="490">
        <v>0</v>
      </c>
      <c r="D1077" s="490">
        <v>72</v>
      </c>
      <c r="E1077" s="488"/>
    </row>
    <row r="1078" spans="1:5" x14ac:dyDescent="0.2">
      <c r="A1078" s="488" t="s">
        <v>1335</v>
      </c>
      <c r="B1078" s="489">
        <v>61</v>
      </c>
      <c r="C1078" s="490">
        <v>0</v>
      </c>
      <c r="D1078" s="490">
        <v>36.64</v>
      </c>
      <c r="E1078" s="488"/>
    </row>
    <row r="1079" spans="1:5" x14ac:dyDescent="0.2">
      <c r="A1079" s="488" t="s">
        <v>1336</v>
      </c>
      <c r="B1079" s="489">
        <v>210</v>
      </c>
      <c r="C1079" s="490">
        <v>0</v>
      </c>
      <c r="D1079" s="490">
        <v>59.06</v>
      </c>
      <c r="E1079" s="488"/>
    </row>
    <row r="1080" spans="1:5" x14ac:dyDescent="0.2">
      <c r="A1080" s="488" t="s">
        <v>1337</v>
      </c>
      <c r="B1080" s="489">
        <v>90</v>
      </c>
      <c r="C1080" s="490">
        <v>0</v>
      </c>
      <c r="D1080" s="490">
        <v>51.65</v>
      </c>
      <c r="E1080" s="488"/>
    </row>
    <row r="1081" spans="1:5" x14ac:dyDescent="0.2">
      <c r="A1081" s="488" t="s">
        <v>1338</v>
      </c>
      <c r="B1081" s="489">
        <v>200</v>
      </c>
      <c r="C1081" s="490">
        <v>71.180000000000007</v>
      </c>
      <c r="D1081" s="490">
        <v>209.36</v>
      </c>
      <c r="E1081" s="488"/>
    </row>
    <row r="1082" spans="1:5" x14ac:dyDescent="0.2">
      <c r="A1082" s="488" t="s">
        <v>1339</v>
      </c>
      <c r="B1082" s="489">
        <v>68</v>
      </c>
      <c r="C1082" s="490">
        <v>44.38</v>
      </c>
      <c r="D1082" s="490">
        <v>91.36</v>
      </c>
      <c r="E1082" s="488"/>
    </row>
    <row r="1083" spans="1:5" x14ac:dyDescent="0.2">
      <c r="A1083" s="488" t="s">
        <v>1340</v>
      </c>
      <c r="B1083" s="489">
        <v>377</v>
      </c>
      <c r="C1083" s="490">
        <v>262.20999999999998</v>
      </c>
      <c r="D1083" s="490">
        <v>522.66999999999996</v>
      </c>
      <c r="E1083" s="488"/>
    </row>
    <row r="1084" spans="1:5" x14ac:dyDescent="0.2">
      <c r="A1084" s="488" t="s">
        <v>1341</v>
      </c>
      <c r="B1084" s="489">
        <v>282</v>
      </c>
      <c r="C1084" s="490">
        <v>0</v>
      </c>
      <c r="D1084" s="490">
        <v>102.02</v>
      </c>
      <c r="E1084" s="488"/>
    </row>
    <row r="1085" spans="1:5" x14ac:dyDescent="0.2">
      <c r="A1085" s="488" t="s">
        <v>1342</v>
      </c>
      <c r="B1085" s="489">
        <v>253</v>
      </c>
      <c r="C1085" s="490">
        <v>0</v>
      </c>
      <c r="D1085" s="490">
        <v>125.04</v>
      </c>
      <c r="E1085" s="488"/>
    </row>
    <row r="1086" spans="1:5" x14ac:dyDescent="0.2">
      <c r="A1086" s="488" t="s">
        <v>1343</v>
      </c>
      <c r="B1086" s="489">
        <v>183</v>
      </c>
      <c r="C1086" s="490">
        <v>0</v>
      </c>
      <c r="D1086" s="490">
        <v>75.75</v>
      </c>
      <c r="E1086" s="488"/>
    </row>
    <row r="1087" spans="1:5" x14ac:dyDescent="0.2">
      <c r="A1087" s="488" t="s">
        <v>1344</v>
      </c>
      <c r="B1087" s="489">
        <v>49</v>
      </c>
      <c r="C1087" s="490">
        <v>0</v>
      </c>
      <c r="D1087" s="490">
        <v>33.26</v>
      </c>
      <c r="E1087" s="488"/>
    </row>
    <row r="1088" spans="1:5" x14ac:dyDescent="0.2">
      <c r="A1088" s="488" t="s">
        <v>1345</v>
      </c>
      <c r="B1088" s="489">
        <v>57</v>
      </c>
      <c r="C1088" s="490">
        <v>74.11</v>
      </c>
      <c r="D1088" s="490">
        <v>113.49</v>
      </c>
      <c r="E1088" s="488"/>
    </row>
    <row r="1089" spans="1:5" x14ac:dyDescent="0.2">
      <c r="A1089" s="488" t="s">
        <v>1346</v>
      </c>
      <c r="B1089" s="489">
        <v>77</v>
      </c>
      <c r="C1089" s="490">
        <v>0</v>
      </c>
      <c r="D1089" s="490">
        <v>41.07</v>
      </c>
      <c r="E1089" s="488"/>
    </row>
    <row r="1090" spans="1:5" x14ac:dyDescent="0.2">
      <c r="A1090" s="488" t="s">
        <v>1347</v>
      </c>
      <c r="B1090" s="489">
        <v>358</v>
      </c>
      <c r="C1090" s="490">
        <v>0</v>
      </c>
      <c r="D1090" s="490">
        <v>97.08</v>
      </c>
      <c r="E1090" s="488"/>
    </row>
    <row r="1091" spans="1:5" x14ac:dyDescent="0.2">
      <c r="A1091" s="488" t="s">
        <v>1348</v>
      </c>
      <c r="B1091" s="489">
        <v>247</v>
      </c>
      <c r="C1091" s="490">
        <v>0</v>
      </c>
      <c r="D1091" s="490">
        <v>143.47999999999999</v>
      </c>
      <c r="E1091" s="488"/>
    </row>
    <row r="1092" spans="1:5" x14ac:dyDescent="0.2">
      <c r="A1092" s="488" t="s">
        <v>1349</v>
      </c>
      <c r="B1092" s="489">
        <v>146</v>
      </c>
      <c r="C1092" s="490">
        <v>0</v>
      </c>
      <c r="D1092" s="490">
        <v>19.690000000000001</v>
      </c>
      <c r="E1092" s="488"/>
    </row>
    <row r="1093" spans="1:5" x14ac:dyDescent="0.2">
      <c r="A1093" s="488" t="s">
        <v>1350</v>
      </c>
      <c r="B1093" s="489">
        <v>43</v>
      </c>
      <c r="C1093" s="490">
        <v>0</v>
      </c>
      <c r="D1093" s="490">
        <v>11.58</v>
      </c>
      <c r="E1093" s="488"/>
    </row>
    <row r="1094" spans="1:5" x14ac:dyDescent="0.2">
      <c r="A1094" s="488" t="s">
        <v>1351</v>
      </c>
      <c r="B1094" s="489">
        <v>367</v>
      </c>
      <c r="C1094" s="490">
        <v>0</v>
      </c>
      <c r="D1094" s="490">
        <v>208.02</v>
      </c>
      <c r="E1094" s="488"/>
    </row>
    <row r="1095" spans="1:5" x14ac:dyDescent="0.2">
      <c r="A1095" s="488" t="s">
        <v>1352</v>
      </c>
      <c r="B1095" s="489">
        <v>106</v>
      </c>
      <c r="C1095" s="490">
        <v>0</v>
      </c>
      <c r="D1095" s="490">
        <v>62.2</v>
      </c>
      <c r="E1095" s="488"/>
    </row>
    <row r="1096" spans="1:5" x14ac:dyDescent="0.2">
      <c r="A1096" s="488" t="s">
        <v>1353</v>
      </c>
      <c r="B1096" s="489">
        <v>73</v>
      </c>
      <c r="C1096" s="490">
        <v>77.55</v>
      </c>
      <c r="D1096" s="490">
        <v>127.98</v>
      </c>
      <c r="E1096" s="488"/>
    </row>
    <row r="1097" spans="1:5" x14ac:dyDescent="0.2">
      <c r="A1097" s="488" t="s">
        <v>1354</v>
      </c>
      <c r="B1097" s="489">
        <v>191</v>
      </c>
      <c r="C1097" s="490">
        <v>7.32</v>
      </c>
      <c r="D1097" s="490">
        <v>139.27000000000001</v>
      </c>
      <c r="E1097" s="488"/>
    </row>
    <row r="1098" spans="1:5" x14ac:dyDescent="0.2">
      <c r="A1098" s="488" t="s">
        <v>1355</v>
      </c>
      <c r="B1098" s="489">
        <v>76</v>
      </c>
      <c r="C1098" s="490">
        <v>0</v>
      </c>
      <c r="D1098" s="490">
        <v>11.04</v>
      </c>
      <c r="E1098" s="488"/>
    </row>
    <row r="1099" spans="1:5" x14ac:dyDescent="0.2">
      <c r="A1099" s="488" t="s">
        <v>1356</v>
      </c>
      <c r="B1099" s="489">
        <v>329</v>
      </c>
      <c r="C1099" s="490">
        <v>183.2</v>
      </c>
      <c r="D1099" s="490">
        <v>410.49</v>
      </c>
      <c r="E1099" s="488"/>
    </row>
    <row r="1100" spans="1:5" x14ac:dyDescent="0.2">
      <c r="A1100" s="488" t="s">
        <v>1357</v>
      </c>
      <c r="B1100" s="489">
        <v>209</v>
      </c>
      <c r="C1100" s="490">
        <v>0</v>
      </c>
      <c r="D1100" s="490">
        <v>45.6</v>
      </c>
      <c r="E1100" s="488"/>
    </row>
    <row r="1101" spans="1:5" x14ac:dyDescent="0.2">
      <c r="A1101" s="488" t="s">
        <v>1358</v>
      </c>
      <c r="B1101" s="489">
        <v>231</v>
      </c>
      <c r="C1101" s="490">
        <v>61.32</v>
      </c>
      <c r="D1101" s="490">
        <v>220.9</v>
      </c>
      <c r="E1101" s="488"/>
    </row>
    <row r="1102" spans="1:5" x14ac:dyDescent="0.2">
      <c r="A1102" s="488" t="s">
        <v>1359</v>
      </c>
      <c r="B1102" s="489">
        <v>124</v>
      </c>
      <c r="C1102" s="490">
        <v>0</v>
      </c>
      <c r="D1102" s="490">
        <v>54.85</v>
      </c>
      <c r="E1102" s="488"/>
    </row>
    <row r="1103" spans="1:5" x14ac:dyDescent="0.2">
      <c r="A1103" s="488" t="s">
        <v>1360</v>
      </c>
      <c r="B1103" s="489">
        <v>183</v>
      </c>
      <c r="C1103" s="490">
        <v>288.32</v>
      </c>
      <c r="D1103" s="490">
        <v>414.75</v>
      </c>
      <c r="E1103" s="488"/>
    </row>
    <row r="1104" spans="1:5" x14ac:dyDescent="0.2">
      <c r="A1104" s="488" t="s">
        <v>1361</v>
      </c>
      <c r="B1104" s="489">
        <v>112</v>
      </c>
      <c r="C1104" s="490">
        <v>82.53</v>
      </c>
      <c r="D1104" s="490">
        <v>159.9</v>
      </c>
      <c r="E1104" s="488"/>
    </row>
    <row r="1105" spans="1:5" x14ac:dyDescent="0.2">
      <c r="A1105" s="488" t="s">
        <v>1362</v>
      </c>
      <c r="B1105" s="489">
        <v>100</v>
      </c>
      <c r="C1105" s="490">
        <v>37.909999999999997</v>
      </c>
      <c r="D1105" s="490">
        <v>107</v>
      </c>
      <c r="E1105" s="488"/>
    </row>
    <row r="1106" spans="1:5" x14ac:dyDescent="0.2">
      <c r="A1106" s="488" t="s">
        <v>1363</v>
      </c>
      <c r="B1106" s="489">
        <v>191</v>
      </c>
      <c r="C1106" s="490">
        <v>93.27</v>
      </c>
      <c r="D1106" s="490">
        <v>225.22</v>
      </c>
      <c r="E1106" s="488"/>
    </row>
    <row r="1107" spans="1:5" x14ac:dyDescent="0.2">
      <c r="A1107" s="488" t="s">
        <v>1364</v>
      </c>
      <c r="B1107" s="489">
        <v>185</v>
      </c>
      <c r="C1107" s="490">
        <v>0</v>
      </c>
      <c r="D1107" s="490">
        <v>49.99</v>
      </c>
      <c r="E1107" s="488"/>
    </row>
    <row r="1108" spans="1:5" x14ac:dyDescent="0.2">
      <c r="A1108" s="488" t="s">
        <v>1365</v>
      </c>
      <c r="B1108" s="489">
        <v>119</v>
      </c>
      <c r="C1108" s="490">
        <v>0</v>
      </c>
      <c r="D1108" s="490">
        <v>8.84</v>
      </c>
      <c r="E1108" s="488"/>
    </row>
    <row r="1109" spans="1:5" x14ac:dyDescent="0.2">
      <c r="A1109" s="488" t="s">
        <v>1366</v>
      </c>
      <c r="B1109" s="489">
        <v>179</v>
      </c>
      <c r="C1109" s="490">
        <v>111.34</v>
      </c>
      <c r="D1109" s="490">
        <v>235.01</v>
      </c>
      <c r="E1109" s="488"/>
    </row>
    <row r="1110" spans="1:5" x14ac:dyDescent="0.2">
      <c r="A1110" s="488" t="s">
        <v>1367</v>
      </c>
      <c r="B1110" s="489">
        <v>64</v>
      </c>
      <c r="C1110" s="490">
        <v>0</v>
      </c>
      <c r="D1110" s="490">
        <v>15.24</v>
      </c>
      <c r="E1110" s="488"/>
    </row>
    <row r="1111" spans="1:5" x14ac:dyDescent="0.2">
      <c r="A1111" s="488" t="s">
        <v>1368</v>
      </c>
      <c r="B1111" s="489">
        <v>176</v>
      </c>
      <c r="C1111" s="490">
        <v>4.49</v>
      </c>
      <c r="D1111" s="490">
        <v>126.08</v>
      </c>
      <c r="E1111" s="488"/>
    </row>
    <row r="1112" spans="1:5" x14ac:dyDescent="0.2">
      <c r="A1112" s="488" t="s">
        <v>1369</v>
      </c>
      <c r="B1112" s="489">
        <v>155</v>
      </c>
      <c r="C1112" s="490">
        <v>149.4</v>
      </c>
      <c r="D1112" s="490">
        <v>256.48</v>
      </c>
      <c r="E1112" s="488"/>
    </row>
    <row r="1113" spans="1:5" x14ac:dyDescent="0.2">
      <c r="A1113" s="488" t="s">
        <v>1370</v>
      </c>
      <c r="B1113" s="489">
        <v>54</v>
      </c>
      <c r="C1113" s="490">
        <v>0</v>
      </c>
      <c r="D1113" s="490">
        <v>37.270000000000003</v>
      </c>
      <c r="E1113" s="488"/>
    </row>
    <row r="1114" spans="1:5" x14ac:dyDescent="0.2">
      <c r="A1114" s="488" t="s">
        <v>1371</v>
      </c>
      <c r="B1114" s="489">
        <v>118</v>
      </c>
      <c r="C1114" s="490">
        <v>353.06</v>
      </c>
      <c r="D1114" s="490">
        <v>434.58</v>
      </c>
      <c r="E1114" s="488"/>
    </row>
    <row r="1115" spans="1:5" x14ac:dyDescent="0.2">
      <c r="A1115" s="488" t="s">
        <v>1372</v>
      </c>
      <c r="B1115" s="489">
        <v>79</v>
      </c>
      <c r="C1115" s="490">
        <v>0</v>
      </c>
      <c r="D1115" s="490">
        <v>47.32</v>
      </c>
      <c r="E1115" s="488"/>
    </row>
    <row r="1116" spans="1:5" x14ac:dyDescent="0.2">
      <c r="A1116" s="488" t="s">
        <v>1373</v>
      </c>
      <c r="B1116" s="489">
        <v>433</v>
      </c>
      <c r="C1116" s="490">
        <v>0</v>
      </c>
      <c r="D1116" s="490">
        <v>72.31</v>
      </c>
      <c r="E1116" s="488"/>
    </row>
    <row r="1117" spans="1:5" x14ac:dyDescent="0.2">
      <c r="A1117" s="488" t="s">
        <v>1374</v>
      </c>
      <c r="B1117" s="489">
        <v>83</v>
      </c>
      <c r="C1117" s="490">
        <v>16.89</v>
      </c>
      <c r="D1117" s="490">
        <v>74.239999999999995</v>
      </c>
      <c r="E1117" s="488"/>
    </row>
    <row r="1118" spans="1:5" x14ac:dyDescent="0.2">
      <c r="A1118" s="488" t="s">
        <v>1375</v>
      </c>
      <c r="B1118" s="489">
        <v>376</v>
      </c>
      <c r="C1118" s="490">
        <v>184.37</v>
      </c>
      <c r="D1118" s="490">
        <v>444.14</v>
      </c>
      <c r="E1118" s="488"/>
    </row>
    <row r="1119" spans="1:5" x14ac:dyDescent="0.2">
      <c r="A1119" s="488" t="s">
        <v>1376</v>
      </c>
      <c r="B1119" s="489">
        <v>355</v>
      </c>
      <c r="C1119" s="490">
        <v>0</v>
      </c>
      <c r="D1119" s="490">
        <v>0</v>
      </c>
      <c r="E1119" s="488"/>
    </row>
    <row r="1120" spans="1:5" x14ac:dyDescent="0.2">
      <c r="A1120" s="488" t="s">
        <v>1377</v>
      </c>
      <c r="B1120" s="489">
        <v>196</v>
      </c>
      <c r="C1120" s="490">
        <v>90.25</v>
      </c>
      <c r="D1120" s="490">
        <v>225.66</v>
      </c>
      <c r="E1120" s="488"/>
    </row>
    <row r="1121" spans="1:5" x14ac:dyDescent="0.2">
      <c r="A1121" s="488" t="s">
        <v>1378</v>
      </c>
      <c r="B1121" s="489">
        <v>43</v>
      </c>
      <c r="C1121" s="490">
        <v>70.12</v>
      </c>
      <c r="D1121" s="490">
        <v>99.82</v>
      </c>
      <c r="E1121" s="488"/>
    </row>
    <row r="1122" spans="1:5" x14ac:dyDescent="0.2">
      <c r="A1122" s="488" t="s">
        <v>1379</v>
      </c>
      <c r="B1122" s="489">
        <v>166</v>
      </c>
      <c r="C1122" s="490">
        <v>16.989999999999998</v>
      </c>
      <c r="D1122" s="490">
        <v>131.66999999999999</v>
      </c>
      <c r="E1122" s="488"/>
    </row>
    <row r="1123" spans="1:5" x14ac:dyDescent="0.2">
      <c r="A1123" s="488" t="s">
        <v>1380</v>
      </c>
      <c r="B1123" s="489">
        <v>644</v>
      </c>
      <c r="C1123" s="490">
        <v>0</v>
      </c>
      <c r="D1123" s="490">
        <v>415.32</v>
      </c>
      <c r="E1123" s="488"/>
    </row>
    <row r="1124" spans="1:5" x14ac:dyDescent="0.2">
      <c r="A1124" s="488" t="s">
        <v>1381</v>
      </c>
      <c r="B1124" s="489">
        <v>56</v>
      </c>
      <c r="C1124" s="490">
        <v>36.11</v>
      </c>
      <c r="D1124" s="490">
        <v>74.8</v>
      </c>
      <c r="E1124" s="488"/>
    </row>
    <row r="1125" spans="1:5" x14ac:dyDescent="0.2">
      <c r="A1125" s="488" t="s">
        <v>1382</v>
      </c>
      <c r="B1125" s="489">
        <v>111</v>
      </c>
      <c r="C1125" s="490">
        <v>45.47</v>
      </c>
      <c r="D1125" s="490">
        <v>122.16</v>
      </c>
      <c r="E1125" s="488"/>
    </row>
    <row r="1126" spans="1:5" x14ac:dyDescent="0.2">
      <c r="A1126" s="488" t="s">
        <v>1383</v>
      </c>
      <c r="B1126" s="489">
        <v>211</v>
      </c>
      <c r="C1126" s="490">
        <v>0</v>
      </c>
      <c r="D1126" s="490">
        <v>50.76</v>
      </c>
      <c r="E1126" s="488"/>
    </row>
    <row r="1127" spans="1:5" x14ac:dyDescent="0.2">
      <c r="A1127" s="488" t="s">
        <v>1384</v>
      </c>
      <c r="B1127" s="489">
        <v>75</v>
      </c>
      <c r="C1127" s="490">
        <v>54.52</v>
      </c>
      <c r="D1127" s="490">
        <v>106.34</v>
      </c>
      <c r="E1127" s="488"/>
    </row>
    <row r="1128" spans="1:5" x14ac:dyDescent="0.2">
      <c r="A1128" s="488" t="s">
        <v>1385</v>
      </c>
      <c r="B1128" s="489">
        <v>372</v>
      </c>
      <c r="C1128" s="490">
        <v>0</v>
      </c>
      <c r="D1128" s="490">
        <v>182.68</v>
      </c>
      <c r="E1128" s="488"/>
    </row>
    <row r="1129" spans="1:5" x14ac:dyDescent="0.2">
      <c r="A1129" s="488" t="s">
        <v>1386</v>
      </c>
      <c r="B1129" s="489">
        <v>122</v>
      </c>
      <c r="C1129" s="490">
        <v>0</v>
      </c>
      <c r="D1129" s="490">
        <v>70.459999999999994</v>
      </c>
      <c r="E1129" s="488"/>
    </row>
    <row r="1130" spans="1:5" x14ac:dyDescent="0.2">
      <c r="A1130" s="488" t="s">
        <v>1387</v>
      </c>
      <c r="B1130" s="489">
        <v>145</v>
      </c>
      <c r="C1130" s="490">
        <v>0</v>
      </c>
      <c r="D1130" s="490">
        <v>15.88</v>
      </c>
      <c r="E1130" s="488"/>
    </row>
    <row r="1131" spans="1:5" x14ac:dyDescent="0.2">
      <c r="A1131" s="488" t="s">
        <v>1388</v>
      </c>
      <c r="B1131" s="489">
        <v>66</v>
      </c>
      <c r="C1131" s="490">
        <v>23.06</v>
      </c>
      <c r="D1131" s="490">
        <v>68.650000000000006</v>
      </c>
      <c r="E1131" s="488"/>
    </row>
    <row r="1132" spans="1:5" x14ac:dyDescent="0.2">
      <c r="A1132" s="488" t="s">
        <v>1389</v>
      </c>
      <c r="B1132" s="489">
        <v>85</v>
      </c>
      <c r="C1132" s="490">
        <v>195.62</v>
      </c>
      <c r="D1132" s="490">
        <v>254.34</v>
      </c>
      <c r="E1132" s="488"/>
    </row>
    <row r="1133" spans="1:5" x14ac:dyDescent="0.2">
      <c r="A1133" s="488" t="s">
        <v>1390</v>
      </c>
      <c r="B1133" s="489">
        <v>496</v>
      </c>
      <c r="C1133" s="490">
        <v>777.32</v>
      </c>
      <c r="D1133" s="490">
        <v>1119.99</v>
      </c>
      <c r="E1133" s="488"/>
    </row>
    <row r="1134" spans="1:5" x14ac:dyDescent="0.2">
      <c r="A1134" s="488" t="s">
        <v>1391</v>
      </c>
      <c r="B1134" s="489">
        <v>191</v>
      </c>
      <c r="C1134" s="490">
        <v>0</v>
      </c>
      <c r="D1134" s="490">
        <v>24.08</v>
      </c>
      <c r="E1134" s="488"/>
    </row>
    <row r="1135" spans="1:5" x14ac:dyDescent="0.2">
      <c r="A1135" s="488" t="s">
        <v>1392</v>
      </c>
      <c r="B1135" s="489">
        <v>224</v>
      </c>
      <c r="C1135" s="490">
        <v>389.1</v>
      </c>
      <c r="D1135" s="490">
        <v>543.86</v>
      </c>
      <c r="E1135" s="488"/>
    </row>
    <row r="1136" spans="1:5" x14ac:dyDescent="0.2">
      <c r="A1136" s="488" t="s">
        <v>1393</v>
      </c>
      <c r="B1136" s="489">
        <v>114</v>
      </c>
      <c r="C1136" s="490">
        <v>269.24</v>
      </c>
      <c r="D1136" s="490">
        <v>348</v>
      </c>
      <c r="E1136" s="488"/>
    </row>
    <row r="1137" spans="1:5" x14ac:dyDescent="0.2">
      <c r="A1137" s="488" t="s">
        <v>1394</v>
      </c>
      <c r="B1137" s="489">
        <v>183</v>
      </c>
      <c r="C1137" s="490">
        <v>0</v>
      </c>
      <c r="D1137" s="490">
        <v>116.61</v>
      </c>
      <c r="E1137" s="488"/>
    </row>
    <row r="1138" spans="1:5" x14ac:dyDescent="0.2">
      <c r="A1138" s="488" t="s">
        <v>1395</v>
      </c>
      <c r="B1138" s="489">
        <v>83</v>
      </c>
      <c r="C1138" s="490">
        <v>21.88</v>
      </c>
      <c r="D1138" s="490">
        <v>79.22</v>
      </c>
      <c r="E1138" s="488"/>
    </row>
    <row r="1139" spans="1:5" x14ac:dyDescent="0.2">
      <c r="A1139" s="488" t="s">
        <v>1396</v>
      </c>
      <c r="B1139" s="489">
        <v>241</v>
      </c>
      <c r="C1139" s="490">
        <v>290.23</v>
      </c>
      <c r="D1139" s="490">
        <v>456.73</v>
      </c>
      <c r="E1139" s="488"/>
    </row>
    <row r="1140" spans="1:5" x14ac:dyDescent="0.2">
      <c r="A1140" s="488" t="s">
        <v>1397</v>
      </c>
      <c r="B1140" s="489">
        <v>235</v>
      </c>
      <c r="C1140" s="490">
        <v>232.96</v>
      </c>
      <c r="D1140" s="490">
        <v>395.32</v>
      </c>
      <c r="E1140" s="488"/>
    </row>
    <row r="1141" spans="1:5" x14ac:dyDescent="0.2">
      <c r="A1141" s="488" t="s">
        <v>1398</v>
      </c>
      <c r="B1141" s="489">
        <v>34</v>
      </c>
      <c r="C1141" s="490">
        <v>46</v>
      </c>
      <c r="D1141" s="490">
        <v>69.489999999999995</v>
      </c>
      <c r="E1141" s="488" t="s">
        <v>344</v>
      </c>
    </row>
    <row r="1142" spans="1:5" x14ac:dyDescent="0.2">
      <c r="A1142" s="488" t="s">
        <v>1399</v>
      </c>
      <c r="B1142" s="489">
        <v>33</v>
      </c>
      <c r="C1142" s="490">
        <v>91.19</v>
      </c>
      <c r="D1142" s="490">
        <v>113.99</v>
      </c>
      <c r="E1142" s="488" t="s">
        <v>344</v>
      </c>
    </row>
    <row r="1143" spans="1:5" x14ac:dyDescent="0.2">
      <c r="A1143" s="488" t="s">
        <v>1400</v>
      </c>
      <c r="B1143" s="489">
        <v>260</v>
      </c>
      <c r="C1143" s="490">
        <v>0</v>
      </c>
      <c r="D1143" s="490">
        <v>93.07</v>
      </c>
      <c r="E1143" s="488"/>
    </row>
    <row r="1144" spans="1:5" x14ac:dyDescent="0.2">
      <c r="A1144" s="488" t="s">
        <v>1401</v>
      </c>
      <c r="B1144" s="489">
        <v>325</v>
      </c>
      <c r="C1144" s="490">
        <v>134.21</v>
      </c>
      <c r="D1144" s="490">
        <v>358.74</v>
      </c>
      <c r="E1144" s="488"/>
    </row>
    <row r="1145" spans="1:5" x14ac:dyDescent="0.2">
      <c r="A1145" s="488" t="s">
        <v>1402</v>
      </c>
      <c r="B1145" s="489">
        <v>191</v>
      </c>
      <c r="C1145" s="490">
        <v>0</v>
      </c>
      <c r="D1145" s="490">
        <v>19.48</v>
      </c>
      <c r="E1145" s="488"/>
    </row>
    <row r="1146" spans="1:5" x14ac:dyDescent="0.2">
      <c r="A1146" s="488" t="s">
        <v>1403</v>
      </c>
      <c r="B1146" s="489">
        <v>93</v>
      </c>
      <c r="C1146" s="490">
        <v>0</v>
      </c>
      <c r="D1146" s="490">
        <v>33.44</v>
      </c>
      <c r="E1146" s="488"/>
    </row>
    <row r="1147" spans="1:5" x14ac:dyDescent="0.2">
      <c r="A1147" s="488" t="s">
        <v>1404</v>
      </c>
      <c r="B1147" s="489">
        <v>230</v>
      </c>
      <c r="C1147" s="490">
        <v>80.37</v>
      </c>
      <c r="D1147" s="490">
        <v>239.27</v>
      </c>
      <c r="E1147" s="488"/>
    </row>
    <row r="1148" spans="1:5" x14ac:dyDescent="0.2">
      <c r="A1148" s="488" t="s">
        <v>1405</v>
      </c>
      <c r="B1148" s="489">
        <v>92</v>
      </c>
      <c r="C1148" s="490">
        <v>51.85</v>
      </c>
      <c r="D1148" s="490">
        <v>115.41</v>
      </c>
      <c r="E1148" s="488"/>
    </row>
    <row r="1149" spans="1:5" x14ac:dyDescent="0.2">
      <c r="A1149" s="488" t="s">
        <v>1406</v>
      </c>
      <c r="B1149" s="489">
        <v>151</v>
      </c>
      <c r="C1149" s="490">
        <v>1.71</v>
      </c>
      <c r="D1149" s="490">
        <v>106.03</v>
      </c>
      <c r="E1149" s="488"/>
    </row>
    <row r="1150" spans="1:5" x14ac:dyDescent="0.2">
      <c r="A1150" s="488" t="s">
        <v>1407</v>
      </c>
      <c r="B1150" s="489">
        <v>118</v>
      </c>
      <c r="C1150" s="490">
        <v>39.99</v>
      </c>
      <c r="D1150" s="490">
        <v>121.52</v>
      </c>
      <c r="E1150" s="488"/>
    </row>
    <row r="1151" spans="1:5" x14ac:dyDescent="0.2">
      <c r="A1151" s="488" t="s">
        <v>1408</v>
      </c>
      <c r="B1151" s="489">
        <v>219</v>
      </c>
      <c r="C1151" s="490">
        <v>0</v>
      </c>
      <c r="D1151" s="490">
        <v>95.61</v>
      </c>
      <c r="E1151" s="488"/>
    </row>
    <row r="1152" spans="1:5" x14ac:dyDescent="0.2">
      <c r="A1152" s="488" t="s">
        <v>1409</v>
      </c>
      <c r="B1152" s="489">
        <v>258</v>
      </c>
      <c r="C1152" s="490">
        <v>0</v>
      </c>
      <c r="D1152" s="490">
        <v>77.05</v>
      </c>
      <c r="E1152" s="488"/>
    </row>
    <row r="1153" spans="1:5" x14ac:dyDescent="0.2">
      <c r="A1153" s="488" t="s">
        <v>1410</v>
      </c>
      <c r="B1153" s="489">
        <v>407</v>
      </c>
      <c r="C1153" s="490">
        <v>0</v>
      </c>
      <c r="D1153" s="490">
        <v>144.13</v>
      </c>
      <c r="E1153" s="488"/>
    </row>
    <row r="1154" spans="1:5" x14ac:dyDescent="0.2">
      <c r="A1154" s="488" t="s">
        <v>1411</v>
      </c>
      <c r="B1154" s="489">
        <v>240</v>
      </c>
      <c r="C1154" s="490">
        <v>122.98</v>
      </c>
      <c r="D1154" s="490">
        <v>288.79000000000002</v>
      </c>
      <c r="E1154" s="488"/>
    </row>
    <row r="1155" spans="1:5" x14ac:dyDescent="0.2">
      <c r="A1155" s="488" t="s">
        <v>1412</v>
      </c>
      <c r="B1155" s="489">
        <v>100</v>
      </c>
      <c r="C1155" s="490">
        <v>0</v>
      </c>
      <c r="D1155" s="490">
        <v>66.55</v>
      </c>
      <c r="E1155" s="488"/>
    </row>
    <row r="1156" spans="1:5" x14ac:dyDescent="0.2">
      <c r="A1156" s="488" t="s">
        <v>1413</v>
      </c>
      <c r="B1156" s="489">
        <v>108</v>
      </c>
      <c r="C1156" s="490">
        <v>0</v>
      </c>
      <c r="D1156" s="490">
        <v>16.61</v>
      </c>
      <c r="E1156" s="488"/>
    </row>
    <row r="1157" spans="1:5" x14ac:dyDescent="0.2">
      <c r="A1157" s="488" t="s">
        <v>1414</v>
      </c>
      <c r="B1157" s="489">
        <v>109</v>
      </c>
      <c r="C1157" s="490">
        <v>0</v>
      </c>
      <c r="D1157" s="490">
        <v>18.850000000000001</v>
      </c>
      <c r="E1157" s="488"/>
    </row>
    <row r="1158" spans="1:5" x14ac:dyDescent="0.2">
      <c r="A1158" s="488" t="s">
        <v>1415</v>
      </c>
      <c r="B1158" s="489">
        <v>287</v>
      </c>
      <c r="C1158" s="490">
        <v>0</v>
      </c>
      <c r="D1158" s="490">
        <v>91.78</v>
      </c>
      <c r="E1158" s="488"/>
    </row>
    <row r="1159" spans="1:5" x14ac:dyDescent="0.2">
      <c r="A1159" s="488" t="s">
        <v>1416</v>
      </c>
      <c r="B1159" s="489">
        <v>139</v>
      </c>
      <c r="C1159" s="490">
        <v>12.8</v>
      </c>
      <c r="D1159" s="490">
        <v>108.83</v>
      </c>
      <c r="E1159" s="488"/>
    </row>
    <row r="1160" spans="1:5" x14ac:dyDescent="0.2">
      <c r="A1160" s="488" t="s">
        <v>1417</v>
      </c>
      <c r="B1160" s="489">
        <v>103</v>
      </c>
      <c r="C1160" s="490">
        <v>0</v>
      </c>
      <c r="D1160" s="490">
        <v>13.54</v>
      </c>
      <c r="E1160" s="488"/>
    </row>
    <row r="1161" spans="1:5" x14ac:dyDescent="0.2">
      <c r="A1161" s="488" t="s">
        <v>1418</v>
      </c>
      <c r="B1161" s="489">
        <v>199</v>
      </c>
      <c r="C1161" s="490">
        <v>0</v>
      </c>
      <c r="D1161" s="490">
        <v>22.09</v>
      </c>
      <c r="E1161" s="488"/>
    </row>
    <row r="1162" spans="1:5" x14ac:dyDescent="0.2">
      <c r="A1162" s="488" t="s">
        <v>1419</v>
      </c>
      <c r="B1162" s="489">
        <v>101</v>
      </c>
      <c r="C1162" s="490">
        <v>0</v>
      </c>
      <c r="D1162" s="490">
        <v>35.630000000000003</v>
      </c>
      <c r="E1162" s="488"/>
    </row>
    <row r="1163" spans="1:5" x14ac:dyDescent="0.2">
      <c r="A1163" s="488" t="s">
        <v>1420</v>
      </c>
      <c r="B1163" s="489">
        <v>260</v>
      </c>
      <c r="C1163" s="490">
        <v>0</v>
      </c>
      <c r="D1163" s="490">
        <v>87.67</v>
      </c>
      <c r="E1163" s="488"/>
    </row>
    <row r="1164" spans="1:5" x14ac:dyDescent="0.2">
      <c r="A1164" s="488" t="s">
        <v>1421</v>
      </c>
      <c r="B1164" s="489">
        <v>234</v>
      </c>
      <c r="C1164" s="490">
        <v>0</v>
      </c>
      <c r="D1164" s="490">
        <v>54.31</v>
      </c>
      <c r="E1164" s="488"/>
    </row>
    <row r="1165" spans="1:5" x14ac:dyDescent="0.2">
      <c r="A1165" s="488" t="s">
        <v>1422</v>
      </c>
      <c r="B1165" s="489">
        <v>366</v>
      </c>
      <c r="C1165" s="490">
        <v>0</v>
      </c>
      <c r="D1165" s="490">
        <v>174.3</v>
      </c>
      <c r="E1165" s="488"/>
    </row>
    <row r="1166" spans="1:5" x14ac:dyDescent="0.2">
      <c r="A1166" s="488" t="s">
        <v>1423</v>
      </c>
      <c r="B1166" s="489">
        <v>103</v>
      </c>
      <c r="C1166" s="490">
        <v>29.74</v>
      </c>
      <c r="D1166" s="490">
        <v>100.9</v>
      </c>
      <c r="E1166" s="488"/>
    </row>
    <row r="1167" spans="1:5" x14ac:dyDescent="0.2">
      <c r="A1167" s="488" t="s">
        <v>1424</v>
      </c>
      <c r="B1167" s="489">
        <v>147</v>
      </c>
      <c r="C1167" s="490">
        <v>0</v>
      </c>
      <c r="D1167" s="490">
        <v>49.59</v>
      </c>
      <c r="E1167" s="488"/>
    </row>
    <row r="1168" spans="1:5" x14ac:dyDescent="0.2">
      <c r="A1168" s="488" t="s">
        <v>1425</v>
      </c>
      <c r="B1168" s="489">
        <v>140</v>
      </c>
      <c r="C1168" s="490">
        <v>0</v>
      </c>
      <c r="D1168" s="490">
        <v>49.19</v>
      </c>
      <c r="E1168" s="488"/>
    </row>
    <row r="1169" spans="1:5" x14ac:dyDescent="0.2">
      <c r="A1169" s="488" t="s">
        <v>1426</v>
      </c>
      <c r="B1169" s="489">
        <v>116</v>
      </c>
      <c r="C1169" s="490">
        <v>0</v>
      </c>
      <c r="D1169" s="490">
        <v>28.67</v>
      </c>
      <c r="E1169" s="488"/>
    </row>
    <row r="1170" spans="1:5" x14ac:dyDescent="0.2">
      <c r="A1170" s="488" t="s">
        <v>1427</v>
      </c>
      <c r="B1170" s="489">
        <v>137</v>
      </c>
      <c r="C1170" s="490">
        <v>0</v>
      </c>
      <c r="D1170" s="490">
        <v>64.59</v>
      </c>
      <c r="E1170" s="488"/>
    </row>
    <row r="1171" spans="1:5" x14ac:dyDescent="0.2">
      <c r="A1171" s="488" t="s">
        <v>1428</v>
      </c>
      <c r="B1171" s="489">
        <v>71</v>
      </c>
      <c r="C1171" s="490">
        <v>0</v>
      </c>
      <c r="D1171" s="490">
        <v>16.43</v>
      </c>
      <c r="E1171" s="488"/>
    </row>
    <row r="1172" spans="1:5" x14ac:dyDescent="0.2">
      <c r="A1172" s="488" t="s">
        <v>1429</v>
      </c>
      <c r="B1172" s="489">
        <v>218</v>
      </c>
      <c r="C1172" s="490">
        <v>0</v>
      </c>
      <c r="D1172" s="490">
        <v>9.33</v>
      </c>
      <c r="E1172" s="488"/>
    </row>
    <row r="1173" spans="1:5" x14ac:dyDescent="0.2">
      <c r="A1173" s="488" t="s">
        <v>1430</v>
      </c>
      <c r="B1173" s="489">
        <v>124</v>
      </c>
      <c r="C1173" s="490">
        <v>0</v>
      </c>
      <c r="D1173" s="490">
        <v>33.590000000000003</v>
      </c>
      <c r="E1173" s="488"/>
    </row>
    <row r="1174" spans="1:5" x14ac:dyDescent="0.2">
      <c r="A1174" s="488" t="s">
        <v>1431</v>
      </c>
      <c r="B1174" s="489">
        <v>165</v>
      </c>
      <c r="C1174" s="490">
        <v>0</v>
      </c>
      <c r="D1174" s="490">
        <v>23.95</v>
      </c>
      <c r="E1174" s="488"/>
    </row>
    <row r="1175" spans="1:5" x14ac:dyDescent="0.2">
      <c r="A1175" s="488" t="s">
        <v>1432</v>
      </c>
      <c r="B1175" s="489">
        <v>121</v>
      </c>
      <c r="C1175" s="490">
        <v>0</v>
      </c>
      <c r="D1175" s="490">
        <v>22.48</v>
      </c>
      <c r="E1175" s="488"/>
    </row>
    <row r="1176" spans="1:5" x14ac:dyDescent="0.2">
      <c r="A1176" s="488" t="s">
        <v>1433</v>
      </c>
      <c r="B1176" s="489">
        <v>138</v>
      </c>
      <c r="C1176" s="490">
        <v>0</v>
      </c>
      <c r="D1176" s="490">
        <v>25.5</v>
      </c>
      <c r="E1176" s="488"/>
    </row>
    <row r="1177" spans="1:5" x14ac:dyDescent="0.2">
      <c r="A1177" s="488" t="s">
        <v>1434</v>
      </c>
      <c r="B1177" s="489">
        <v>61</v>
      </c>
      <c r="C1177" s="490">
        <v>0</v>
      </c>
      <c r="D1177" s="490">
        <v>32.270000000000003</v>
      </c>
      <c r="E1177" s="488"/>
    </row>
    <row r="1178" spans="1:5" x14ac:dyDescent="0.2">
      <c r="A1178" s="488" t="s">
        <v>1435</v>
      </c>
      <c r="B1178" s="489">
        <v>77</v>
      </c>
      <c r="C1178" s="490">
        <v>0</v>
      </c>
      <c r="D1178" s="490">
        <v>0</v>
      </c>
      <c r="E1178" s="488"/>
    </row>
    <row r="1179" spans="1:5" x14ac:dyDescent="0.2">
      <c r="A1179" s="488" t="s">
        <v>1436</v>
      </c>
      <c r="B1179" s="489">
        <v>183</v>
      </c>
      <c r="C1179" s="490">
        <v>0</v>
      </c>
      <c r="D1179" s="490">
        <v>36.200000000000003</v>
      </c>
      <c r="E1179" s="488"/>
    </row>
    <row r="1180" spans="1:5" x14ac:dyDescent="0.2">
      <c r="A1180" s="488" t="s">
        <v>1437</v>
      </c>
      <c r="B1180" s="489">
        <v>79</v>
      </c>
      <c r="C1180" s="490">
        <v>0</v>
      </c>
      <c r="D1180" s="490">
        <v>16.010000000000002</v>
      </c>
      <c r="E1180" s="488"/>
    </row>
    <row r="1181" spans="1:5" x14ac:dyDescent="0.2">
      <c r="A1181" s="488" t="s">
        <v>1438</v>
      </c>
      <c r="B1181" s="489">
        <v>283</v>
      </c>
      <c r="C1181" s="490">
        <v>437.55</v>
      </c>
      <c r="D1181" s="490">
        <v>633.05999999999995</v>
      </c>
      <c r="E1181" s="488"/>
    </row>
    <row r="1182" spans="1:5" x14ac:dyDescent="0.2">
      <c r="A1182" s="488" t="s">
        <v>1439</v>
      </c>
      <c r="B1182" s="489">
        <v>371</v>
      </c>
      <c r="C1182" s="490">
        <v>0</v>
      </c>
      <c r="D1182" s="490">
        <v>170.97</v>
      </c>
      <c r="E1182" s="488"/>
    </row>
    <row r="1183" spans="1:5" x14ac:dyDescent="0.2">
      <c r="A1183" s="488" t="s">
        <v>1440</v>
      </c>
      <c r="B1183" s="489">
        <v>104</v>
      </c>
      <c r="C1183" s="490">
        <v>0</v>
      </c>
      <c r="D1183" s="490">
        <v>9.2799999999999994</v>
      </c>
      <c r="E1183" s="488"/>
    </row>
    <row r="1184" spans="1:5" x14ac:dyDescent="0.2">
      <c r="A1184" s="488" t="s">
        <v>1441</v>
      </c>
      <c r="B1184" s="489">
        <v>275</v>
      </c>
      <c r="C1184" s="490">
        <v>20.52</v>
      </c>
      <c r="D1184" s="490">
        <v>210.5</v>
      </c>
      <c r="E1184" s="488"/>
    </row>
    <row r="1185" spans="1:5" x14ac:dyDescent="0.2">
      <c r="A1185" s="488" t="s">
        <v>1442</v>
      </c>
      <c r="B1185" s="489">
        <v>251</v>
      </c>
      <c r="C1185" s="490">
        <v>0</v>
      </c>
      <c r="D1185" s="490">
        <v>59.23</v>
      </c>
      <c r="E1185" s="488"/>
    </row>
    <row r="1186" spans="1:5" x14ac:dyDescent="0.2">
      <c r="A1186" s="488" t="s">
        <v>1443</v>
      </c>
      <c r="B1186" s="489">
        <v>295</v>
      </c>
      <c r="C1186" s="490">
        <v>54.13</v>
      </c>
      <c r="D1186" s="490">
        <v>257.94</v>
      </c>
      <c r="E1186" s="488"/>
    </row>
    <row r="1187" spans="1:5" x14ac:dyDescent="0.2">
      <c r="A1187" s="488" t="s">
        <v>1444</v>
      </c>
      <c r="B1187" s="489">
        <v>60</v>
      </c>
      <c r="C1187" s="490">
        <v>0</v>
      </c>
      <c r="D1187" s="490">
        <v>0</v>
      </c>
      <c r="E1187" s="488"/>
    </row>
    <row r="1188" spans="1:5" x14ac:dyDescent="0.2">
      <c r="A1188" s="488" t="s">
        <v>1445</v>
      </c>
      <c r="B1188" s="489">
        <v>219</v>
      </c>
      <c r="C1188" s="490">
        <v>0</v>
      </c>
      <c r="D1188" s="490">
        <v>46.47</v>
      </c>
      <c r="E1188" s="488"/>
    </row>
    <row r="1189" spans="1:5" x14ac:dyDescent="0.2">
      <c r="A1189" s="488" t="s">
        <v>1446</v>
      </c>
      <c r="B1189" s="489">
        <v>85</v>
      </c>
      <c r="C1189" s="490">
        <v>0</v>
      </c>
      <c r="D1189" s="490">
        <v>26.02</v>
      </c>
      <c r="E1189" s="488"/>
    </row>
    <row r="1190" spans="1:5" x14ac:dyDescent="0.2">
      <c r="A1190" s="488" t="s">
        <v>1447</v>
      </c>
      <c r="B1190" s="489">
        <v>187</v>
      </c>
      <c r="C1190" s="490">
        <v>181.73</v>
      </c>
      <c r="D1190" s="490">
        <v>310.92</v>
      </c>
      <c r="E1190" s="488"/>
    </row>
    <row r="1191" spans="1:5" x14ac:dyDescent="0.2">
      <c r="A1191" s="488" t="s">
        <v>1448</v>
      </c>
      <c r="B1191" s="489">
        <v>383</v>
      </c>
      <c r="C1191" s="490">
        <v>0</v>
      </c>
      <c r="D1191" s="490">
        <v>91.7</v>
      </c>
      <c r="E1191" s="488"/>
    </row>
    <row r="1192" spans="1:5" x14ac:dyDescent="0.2">
      <c r="A1192" s="488" t="s">
        <v>1449</v>
      </c>
      <c r="B1192" s="489">
        <v>300</v>
      </c>
      <c r="C1192" s="490">
        <v>8.32</v>
      </c>
      <c r="D1192" s="490">
        <v>215.58</v>
      </c>
      <c r="E1192" s="488"/>
    </row>
    <row r="1193" spans="1:5" x14ac:dyDescent="0.2">
      <c r="A1193" s="488" t="s">
        <v>1450</v>
      </c>
      <c r="B1193" s="489">
        <v>173</v>
      </c>
      <c r="C1193" s="490">
        <v>0</v>
      </c>
      <c r="D1193" s="490">
        <v>109.7</v>
      </c>
      <c r="E1193" s="488"/>
    </row>
    <row r="1194" spans="1:5" x14ac:dyDescent="0.2">
      <c r="A1194" s="488" t="s">
        <v>1451</v>
      </c>
      <c r="B1194" s="489">
        <v>148</v>
      </c>
      <c r="C1194" s="490">
        <v>0</v>
      </c>
      <c r="D1194" s="490">
        <v>38.770000000000003</v>
      </c>
      <c r="E1194" s="488"/>
    </row>
    <row r="1195" spans="1:5" x14ac:dyDescent="0.2">
      <c r="A1195" s="488" t="s">
        <v>1452</v>
      </c>
      <c r="B1195" s="489">
        <v>261</v>
      </c>
      <c r="C1195" s="490">
        <v>0</v>
      </c>
      <c r="D1195" s="490">
        <v>9.48</v>
      </c>
      <c r="E1195" s="488"/>
    </row>
    <row r="1196" spans="1:5" x14ac:dyDescent="0.2">
      <c r="A1196" s="488" t="s">
        <v>1453</v>
      </c>
      <c r="B1196" s="489">
        <v>268</v>
      </c>
      <c r="C1196" s="490">
        <v>61.14</v>
      </c>
      <c r="D1196" s="490">
        <v>246.29</v>
      </c>
      <c r="E1196" s="488"/>
    </row>
    <row r="1197" spans="1:5" x14ac:dyDescent="0.2">
      <c r="A1197" s="488" t="s">
        <v>1454</v>
      </c>
      <c r="B1197" s="489">
        <v>128</v>
      </c>
      <c r="C1197" s="490">
        <v>314.92</v>
      </c>
      <c r="D1197" s="490">
        <v>403.35</v>
      </c>
      <c r="E1197" s="488"/>
    </row>
    <row r="1198" spans="1:5" x14ac:dyDescent="0.2">
      <c r="A1198" s="488" t="s">
        <v>1455</v>
      </c>
      <c r="B1198" s="489">
        <v>185</v>
      </c>
      <c r="C1198" s="490">
        <v>0</v>
      </c>
      <c r="D1198" s="490">
        <v>86.9</v>
      </c>
      <c r="E1198" s="488"/>
    </row>
    <row r="1199" spans="1:5" x14ac:dyDescent="0.2">
      <c r="A1199" s="488" t="s">
        <v>1456</v>
      </c>
      <c r="B1199" s="489">
        <v>474</v>
      </c>
      <c r="C1199" s="490">
        <v>1467.56</v>
      </c>
      <c r="D1199" s="490">
        <v>1795.03</v>
      </c>
      <c r="E1199" s="488"/>
    </row>
    <row r="1200" spans="1:5" x14ac:dyDescent="0.2">
      <c r="A1200" s="488" t="s">
        <v>1457</v>
      </c>
      <c r="B1200" s="489">
        <v>752</v>
      </c>
      <c r="C1200" s="490">
        <v>0</v>
      </c>
      <c r="D1200" s="490">
        <v>75.84</v>
      </c>
      <c r="E1200" s="488"/>
    </row>
    <row r="1201" spans="1:5" x14ac:dyDescent="0.2">
      <c r="A1201" s="488" t="s">
        <v>1458</v>
      </c>
      <c r="B1201" s="489">
        <v>202</v>
      </c>
      <c r="C1201" s="490">
        <v>0</v>
      </c>
      <c r="D1201" s="490">
        <v>138.32</v>
      </c>
      <c r="E1201" s="488"/>
    </row>
    <row r="1202" spans="1:5" x14ac:dyDescent="0.2">
      <c r="A1202" s="488" t="s">
        <v>1459</v>
      </c>
      <c r="B1202" s="489">
        <v>118</v>
      </c>
      <c r="C1202" s="490">
        <v>0</v>
      </c>
      <c r="D1202" s="490">
        <v>69.45</v>
      </c>
      <c r="E1202" s="488"/>
    </row>
    <row r="1203" spans="1:5" x14ac:dyDescent="0.2">
      <c r="A1203" s="488" t="s">
        <v>1460</v>
      </c>
      <c r="B1203" s="489">
        <v>174</v>
      </c>
      <c r="C1203" s="490">
        <v>0</v>
      </c>
      <c r="D1203" s="490">
        <v>38.200000000000003</v>
      </c>
      <c r="E1203" s="488"/>
    </row>
    <row r="1204" spans="1:5" x14ac:dyDescent="0.2">
      <c r="A1204" s="488" t="s">
        <v>1461</v>
      </c>
      <c r="B1204" s="489">
        <v>112</v>
      </c>
      <c r="C1204" s="490">
        <v>0</v>
      </c>
      <c r="D1204" s="490">
        <v>18.37</v>
      </c>
      <c r="E1204" s="488"/>
    </row>
    <row r="1205" spans="1:5" x14ac:dyDescent="0.2">
      <c r="A1205" s="488" t="s">
        <v>1462</v>
      </c>
      <c r="B1205" s="489">
        <v>284</v>
      </c>
      <c r="C1205" s="490">
        <v>0</v>
      </c>
      <c r="D1205" s="490">
        <v>25.69</v>
      </c>
      <c r="E1205" s="488"/>
    </row>
    <row r="1206" spans="1:5" x14ac:dyDescent="0.2">
      <c r="A1206" s="488" t="s">
        <v>1463</v>
      </c>
      <c r="B1206" s="489">
        <v>233</v>
      </c>
      <c r="C1206" s="490">
        <v>223.66</v>
      </c>
      <c r="D1206" s="490">
        <v>384.63</v>
      </c>
      <c r="E1206" s="488"/>
    </row>
    <row r="1207" spans="1:5" x14ac:dyDescent="0.2">
      <c r="A1207" s="488" t="s">
        <v>1464</v>
      </c>
      <c r="B1207" s="489">
        <v>307</v>
      </c>
      <c r="C1207" s="490">
        <v>0</v>
      </c>
      <c r="D1207" s="490">
        <v>63.66</v>
      </c>
      <c r="E1207" s="488"/>
    </row>
    <row r="1208" spans="1:5" x14ac:dyDescent="0.2">
      <c r="A1208" s="488" t="s">
        <v>1465</v>
      </c>
      <c r="B1208" s="489">
        <v>256</v>
      </c>
      <c r="C1208" s="490">
        <v>0</v>
      </c>
      <c r="D1208" s="490">
        <v>164.01</v>
      </c>
      <c r="E1208" s="488"/>
    </row>
    <row r="1209" spans="1:5" x14ac:dyDescent="0.2">
      <c r="A1209" s="488" t="s">
        <v>1466</v>
      </c>
      <c r="B1209" s="489">
        <v>196</v>
      </c>
      <c r="C1209" s="490">
        <v>0</v>
      </c>
      <c r="D1209" s="490">
        <v>114.95</v>
      </c>
      <c r="E1209" s="488"/>
    </row>
    <row r="1210" spans="1:5" x14ac:dyDescent="0.2">
      <c r="A1210" s="488" t="s">
        <v>1467</v>
      </c>
      <c r="B1210" s="489">
        <v>378</v>
      </c>
      <c r="C1210" s="490">
        <v>0</v>
      </c>
      <c r="D1210" s="490">
        <v>105.71</v>
      </c>
      <c r="E1210" s="488"/>
    </row>
    <row r="1211" spans="1:5" x14ac:dyDescent="0.2">
      <c r="A1211" s="488" t="s">
        <v>1468</v>
      </c>
      <c r="B1211" s="489">
        <v>66</v>
      </c>
      <c r="C1211" s="490">
        <v>0</v>
      </c>
      <c r="D1211" s="490">
        <v>33.96</v>
      </c>
      <c r="E1211" s="488"/>
    </row>
    <row r="1212" spans="1:5" x14ac:dyDescent="0.2">
      <c r="A1212" s="488" t="s">
        <v>1469</v>
      </c>
      <c r="B1212" s="489">
        <v>305</v>
      </c>
      <c r="C1212" s="490">
        <v>0</v>
      </c>
      <c r="D1212" s="490">
        <v>44.21</v>
      </c>
      <c r="E1212" s="488"/>
    </row>
    <row r="1213" spans="1:5" x14ac:dyDescent="0.2">
      <c r="A1213" s="488" t="s">
        <v>1470</v>
      </c>
      <c r="B1213" s="489">
        <v>208</v>
      </c>
      <c r="C1213" s="490">
        <v>0</v>
      </c>
      <c r="D1213" s="490">
        <v>64.05</v>
      </c>
      <c r="E1213" s="488"/>
    </row>
    <row r="1214" spans="1:5" x14ac:dyDescent="0.2">
      <c r="A1214" s="488" t="s">
        <v>1471</v>
      </c>
      <c r="B1214" s="489">
        <v>422</v>
      </c>
      <c r="C1214" s="490">
        <v>0</v>
      </c>
      <c r="D1214" s="490">
        <v>156.24</v>
      </c>
      <c r="E1214" s="488"/>
    </row>
    <row r="1215" spans="1:5" x14ac:dyDescent="0.2">
      <c r="A1215" s="488" t="s">
        <v>1472</v>
      </c>
      <c r="B1215" s="489">
        <v>191</v>
      </c>
      <c r="C1215" s="490">
        <v>5.64</v>
      </c>
      <c r="D1215" s="490">
        <v>137.59</v>
      </c>
      <c r="E1215" s="488"/>
    </row>
    <row r="1216" spans="1:5" x14ac:dyDescent="0.2">
      <c r="A1216" s="488" t="s">
        <v>1473</v>
      </c>
      <c r="B1216" s="489">
        <v>315</v>
      </c>
      <c r="C1216" s="490">
        <v>0</v>
      </c>
      <c r="D1216" s="490">
        <v>136.72</v>
      </c>
      <c r="E1216" s="488"/>
    </row>
    <row r="1217" spans="1:5" x14ac:dyDescent="0.2">
      <c r="A1217" s="488" t="s">
        <v>1474</v>
      </c>
      <c r="B1217" s="489">
        <v>123</v>
      </c>
      <c r="C1217" s="490">
        <v>0</v>
      </c>
      <c r="D1217" s="490">
        <v>81.59</v>
      </c>
      <c r="E1217" s="488"/>
    </row>
    <row r="1218" spans="1:5" x14ac:dyDescent="0.2">
      <c r="A1218" s="488" t="s">
        <v>1475</v>
      </c>
      <c r="B1218" s="489">
        <v>231</v>
      </c>
      <c r="C1218" s="490">
        <v>0</v>
      </c>
      <c r="D1218" s="490">
        <v>48.63</v>
      </c>
      <c r="E1218" s="488"/>
    </row>
    <row r="1219" spans="1:5" x14ac:dyDescent="0.2">
      <c r="A1219" s="488" t="s">
        <v>1476</v>
      </c>
      <c r="B1219" s="489">
        <v>64</v>
      </c>
      <c r="C1219" s="490">
        <v>0</v>
      </c>
      <c r="D1219" s="490">
        <v>22.1</v>
      </c>
      <c r="E1219" s="488"/>
    </row>
    <row r="1220" spans="1:5" x14ac:dyDescent="0.2">
      <c r="A1220" s="488" t="s">
        <v>1477</v>
      </c>
      <c r="B1220" s="489">
        <v>134</v>
      </c>
      <c r="C1220" s="490">
        <v>1.7</v>
      </c>
      <c r="D1220" s="490">
        <v>94.27</v>
      </c>
      <c r="E1220" s="488"/>
    </row>
    <row r="1221" spans="1:5" x14ac:dyDescent="0.2">
      <c r="A1221" s="488" t="s">
        <v>1478</v>
      </c>
      <c r="B1221" s="489">
        <v>414</v>
      </c>
      <c r="C1221" s="490">
        <v>0</v>
      </c>
      <c r="D1221" s="490">
        <v>67.17</v>
      </c>
      <c r="E1221" s="488"/>
    </row>
    <row r="1222" spans="1:5" x14ac:dyDescent="0.2">
      <c r="A1222" s="488" t="s">
        <v>1479</v>
      </c>
      <c r="B1222" s="489">
        <v>111</v>
      </c>
      <c r="C1222" s="490">
        <v>0</v>
      </c>
      <c r="D1222" s="490">
        <v>65.13</v>
      </c>
      <c r="E1222" s="488"/>
    </row>
    <row r="1223" spans="1:5" x14ac:dyDescent="0.2">
      <c r="A1223" s="488" t="s">
        <v>1480</v>
      </c>
      <c r="B1223" s="489">
        <v>233</v>
      </c>
      <c r="C1223" s="490">
        <v>296.95999999999998</v>
      </c>
      <c r="D1223" s="490">
        <v>457.93</v>
      </c>
      <c r="E1223" s="488"/>
    </row>
    <row r="1224" spans="1:5" x14ac:dyDescent="0.2">
      <c r="A1224" s="488" t="s">
        <v>1481</v>
      </c>
      <c r="B1224" s="489">
        <v>178</v>
      </c>
      <c r="C1224" s="490">
        <v>0</v>
      </c>
      <c r="D1224" s="490">
        <v>45.13</v>
      </c>
      <c r="E1224" s="488"/>
    </row>
    <row r="1225" spans="1:5" x14ac:dyDescent="0.2">
      <c r="A1225" s="488" t="s">
        <v>1482</v>
      </c>
      <c r="B1225" s="489">
        <v>301</v>
      </c>
      <c r="C1225" s="490">
        <v>36.51</v>
      </c>
      <c r="D1225" s="490">
        <v>244.46</v>
      </c>
      <c r="E1225" s="488"/>
    </row>
    <row r="1226" spans="1:5" x14ac:dyDescent="0.2">
      <c r="A1226" s="488" t="s">
        <v>1483</v>
      </c>
      <c r="B1226" s="489">
        <v>473</v>
      </c>
      <c r="C1226" s="490">
        <v>0</v>
      </c>
      <c r="D1226" s="490">
        <v>63.01</v>
      </c>
      <c r="E1226" s="488"/>
    </row>
    <row r="1227" spans="1:5" x14ac:dyDescent="0.2">
      <c r="A1227" s="488" t="s">
        <v>1484</v>
      </c>
      <c r="B1227" s="489">
        <v>197</v>
      </c>
      <c r="C1227" s="490">
        <v>0</v>
      </c>
      <c r="D1227" s="490">
        <v>62.72</v>
      </c>
      <c r="E1227" s="488"/>
    </row>
    <row r="1228" spans="1:5" x14ac:dyDescent="0.2">
      <c r="A1228" s="488" t="s">
        <v>1485</v>
      </c>
      <c r="B1228" s="489">
        <v>59</v>
      </c>
      <c r="C1228" s="490">
        <v>0</v>
      </c>
      <c r="D1228" s="490">
        <v>20.88</v>
      </c>
      <c r="E1228" s="488"/>
    </row>
    <row r="1229" spans="1:5" x14ac:dyDescent="0.2">
      <c r="A1229" s="488" t="s">
        <v>1486</v>
      </c>
      <c r="B1229" s="489">
        <v>57</v>
      </c>
      <c r="C1229" s="490">
        <v>0</v>
      </c>
      <c r="D1229" s="490">
        <v>31.93</v>
      </c>
      <c r="E1229" s="488"/>
    </row>
    <row r="1230" spans="1:5" x14ac:dyDescent="0.2">
      <c r="A1230" s="488" t="s">
        <v>1487</v>
      </c>
      <c r="B1230" s="489">
        <v>144</v>
      </c>
      <c r="C1230" s="490">
        <v>0</v>
      </c>
      <c r="D1230" s="490">
        <v>75.510000000000005</v>
      </c>
      <c r="E1230" s="488"/>
    </row>
    <row r="1231" spans="1:5" x14ac:dyDescent="0.2">
      <c r="A1231" s="488" t="s">
        <v>1488</v>
      </c>
      <c r="B1231" s="489">
        <v>500</v>
      </c>
      <c r="C1231" s="490">
        <v>0</v>
      </c>
      <c r="D1231" s="490">
        <v>208.15</v>
      </c>
      <c r="E1231" s="488"/>
    </row>
    <row r="1232" spans="1:5" x14ac:dyDescent="0.2">
      <c r="A1232" s="488" t="s">
        <v>1489</v>
      </c>
      <c r="B1232" s="489">
        <v>595</v>
      </c>
      <c r="C1232" s="490">
        <v>0</v>
      </c>
      <c r="D1232" s="490">
        <v>154.86000000000001</v>
      </c>
      <c r="E1232" s="488"/>
    </row>
    <row r="1233" spans="1:5" x14ac:dyDescent="0.2">
      <c r="A1233" s="488" t="s">
        <v>1490</v>
      </c>
      <c r="B1233" s="489">
        <v>253</v>
      </c>
      <c r="C1233" s="490">
        <v>0</v>
      </c>
      <c r="D1233" s="490">
        <v>126.64</v>
      </c>
      <c r="E1233" s="488"/>
    </row>
    <row r="1234" spans="1:5" x14ac:dyDescent="0.2">
      <c r="A1234" s="488" t="s">
        <v>1491</v>
      </c>
      <c r="B1234" s="489">
        <v>181</v>
      </c>
      <c r="C1234" s="490">
        <v>0</v>
      </c>
      <c r="D1234" s="490">
        <v>113.63</v>
      </c>
      <c r="E1234" s="488"/>
    </row>
    <row r="1235" spans="1:5" x14ac:dyDescent="0.2">
      <c r="A1235" s="488" t="s">
        <v>1492</v>
      </c>
      <c r="B1235" s="489">
        <v>225</v>
      </c>
      <c r="C1235" s="490">
        <v>157.16</v>
      </c>
      <c r="D1235" s="490">
        <v>312.61</v>
      </c>
      <c r="E1235" s="488"/>
    </row>
    <row r="1236" spans="1:5" x14ac:dyDescent="0.2">
      <c r="A1236" s="488" t="s">
        <v>1493</v>
      </c>
      <c r="B1236" s="489">
        <v>161</v>
      </c>
      <c r="C1236" s="490">
        <v>0</v>
      </c>
      <c r="D1236" s="490">
        <v>62.35</v>
      </c>
      <c r="E1236" s="488"/>
    </row>
    <row r="1237" spans="1:5" x14ac:dyDescent="0.2">
      <c r="A1237" s="488" t="s">
        <v>1494</v>
      </c>
      <c r="B1237" s="489">
        <v>196</v>
      </c>
      <c r="C1237" s="490">
        <v>0</v>
      </c>
      <c r="D1237" s="490">
        <v>42.74</v>
      </c>
      <c r="E1237" s="488"/>
    </row>
    <row r="1238" spans="1:5" x14ac:dyDescent="0.2">
      <c r="A1238" s="488" t="s">
        <v>1495</v>
      </c>
      <c r="B1238" s="489">
        <v>335</v>
      </c>
      <c r="C1238" s="490">
        <v>0</v>
      </c>
      <c r="D1238" s="490">
        <v>163.12</v>
      </c>
      <c r="E1238" s="488"/>
    </row>
    <row r="1239" spans="1:5" x14ac:dyDescent="0.2">
      <c r="A1239" s="488" t="s">
        <v>1496</v>
      </c>
      <c r="B1239" s="489">
        <v>152</v>
      </c>
      <c r="C1239" s="490">
        <v>0</v>
      </c>
      <c r="D1239" s="490">
        <v>54.2</v>
      </c>
      <c r="E1239" s="488"/>
    </row>
    <row r="1240" spans="1:5" x14ac:dyDescent="0.2">
      <c r="A1240" s="488" t="s">
        <v>1497</v>
      </c>
      <c r="B1240" s="489">
        <v>64</v>
      </c>
      <c r="C1240" s="490">
        <v>0</v>
      </c>
      <c r="D1240" s="490">
        <v>5.91</v>
      </c>
      <c r="E1240" s="488"/>
    </row>
    <row r="1241" spans="1:5" x14ac:dyDescent="0.2">
      <c r="A1241" s="488" t="s">
        <v>1498</v>
      </c>
      <c r="B1241" s="489">
        <v>333</v>
      </c>
      <c r="C1241" s="490">
        <v>0</v>
      </c>
      <c r="D1241" s="490">
        <v>120.45</v>
      </c>
      <c r="E1241" s="488"/>
    </row>
    <row r="1242" spans="1:5" x14ac:dyDescent="0.2">
      <c r="A1242" s="488" t="s">
        <v>1499</v>
      </c>
      <c r="B1242" s="489">
        <v>167</v>
      </c>
      <c r="C1242" s="490">
        <v>0</v>
      </c>
      <c r="D1242" s="490">
        <v>30.37</v>
      </c>
      <c r="E1242" s="488"/>
    </row>
    <row r="1243" spans="1:5" x14ac:dyDescent="0.2">
      <c r="A1243" s="488" t="s">
        <v>1500</v>
      </c>
      <c r="B1243" s="489">
        <v>200</v>
      </c>
      <c r="C1243" s="490">
        <v>0</v>
      </c>
      <c r="D1243" s="490">
        <v>11.34</v>
      </c>
      <c r="E1243" s="488"/>
    </row>
    <row r="1244" spans="1:5" x14ac:dyDescent="0.2">
      <c r="A1244" s="488" t="s">
        <v>1501</v>
      </c>
      <c r="B1244" s="489">
        <v>310</v>
      </c>
      <c r="C1244" s="490">
        <v>0</v>
      </c>
      <c r="D1244" s="490">
        <v>116.87</v>
      </c>
      <c r="E1244" s="488"/>
    </row>
    <row r="1245" spans="1:5" x14ac:dyDescent="0.2">
      <c r="A1245" s="488" t="s">
        <v>1502</v>
      </c>
      <c r="B1245" s="489">
        <v>85</v>
      </c>
      <c r="C1245" s="490">
        <v>0</v>
      </c>
      <c r="D1245" s="490">
        <v>5.54</v>
      </c>
      <c r="E1245" s="488"/>
    </row>
    <row r="1246" spans="1:5" x14ac:dyDescent="0.2">
      <c r="A1246" s="488" t="s">
        <v>1503</v>
      </c>
      <c r="B1246" s="489">
        <v>713</v>
      </c>
      <c r="C1246" s="490">
        <v>0</v>
      </c>
      <c r="D1246" s="490">
        <v>343.23</v>
      </c>
      <c r="E1246" s="488"/>
    </row>
    <row r="1247" spans="1:5" x14ac:dyDescent="0.2">
      <c r="A1247" s="488" t="s">
        <v>1504</v>
      </c>
      <c r="B1247" s="489">
        <v>176</v>
      </c>
      <c r="C1247" s="490">
        <v>20.420000000000002</v>
      </c>
      <c r="D1247" s="490">
        <v>142.02000000000001</v>
      </c>
      <c r="E1247" s="488"/>
    </row>
    <row r="1248" spans="1:5" x14ac:dyDescent="0.2">
      <c r="A1248" s="488" t="s">
        <v>1505</v>
      </c>
      <c r="B1248" s="489">
        <v>215</v>
      </c>
      <c r="C1248" s="490">
        <v>0</v>
      </c>
      <c r="D1248" s="490">
        <v>111.83</v>
      </c>
      <c r="E1248" s="488"/>
    </row>
    <row r="1249" spans="1:5" x14ac:dyDescent="0.2">
      <c r="A1249" s="488" t="s">
        <v>1506</v>
      </c>
      <c r="B1249" s="489">
        <v>440</v>
      </c>
      <c r="C1249" s="490">
        <v>0</v>
      </c>
      <c r="D1249" s="490">
        <v>196.64</v>
      </c>
      <c r="E1249" s="488"/>
    </row>
    <row r="1250" spans="1:5" x14ac:dyDescent="0.2">
      <c r="A1250" s="488" t="s">
        <v>1507</v>
      </c>
      <c r="B1250" s="489">
        <v>182</v>
      </c>
      <c r="C1250" s="490">
        <v>0</v>
      </c>
      <c r="D1250" s="490">
        <v>121.72</v>
      </c>
      <c r="E1250" s="488"/>
    </row>
    <row r="1251" spans="1:5" x14ac:dyDescent="0.2">
      <c r="A1251" s="488" t="s">
        <v>1508</v>
      </c>
      <c r="B1251" s="489">
        <v>105</v>
      </c>
      <c r="C1251" s="490">
        <v>0</v>
      </c>
      <c r="D1251" s="490">
        <v>45.57</v>
      </c>
      <c r="E1251" s="488"/>
    </row>
    <row r="1252" spans="1:5" x14ac:dyDescent="0.2">
      <c r="A1252" s="488" t="s">
        <v>1509</v>
      </c>
      <c r="B1252" s="489">
        <v>100</v>
      </c>
      <c r="C1252" s="490">
        <v>0</v>
      </c>
      <c r="D1252" s="490">
        <v>21.08</v>
      </c>
      <c r="E1252" s="488"/>
    </row>
    <row r="1253" spans="1:5" x14ac:dyDescent="0.2">
      <c r="A1253" s="488" t="s">
        <v>1510</v>
      </c>
      <c r="B1253" s="489">
        <v>225</v>
      </c>
      <c r="C1253" s="490">
        <v>559.65</v>
      </c>
      <c r="D1253" s="490">
        <v>715.1</v>
      </c>
      <c r="E1253" s="488"/>
    </row>
    <row r="1254" spans="1:5" x14ac:dyDescent="0.2">
      <c r="A1254" s="488" t="s">
        <v>1511</v>
      </c>
      <c r="B1254" s="489">
        <v>282</v>
      </c>
      <c r="C1254" s="490">
        <v>0</v>
      </c>
      <c r="D1254" s="490">
        <v>47.65</v>
      </c>
      <c r="E1254" s="488"/>
    </row>
    <row r="1255" spans="1:5" x14ac:dyDescent="0.2">
      <c r="A1255" s="488" t="s">
        <v>1512</v>
      </c>
      <c r="B1255" s="489">
        <v>237</v>
      </c>
      <c r="C1255" s="490">
        <v>0</v>
      </c>
      <c r="D1255" s="490">
        <v>53.44</v>
      </c>
      <c r="E1255" s="488"/>
    </row>
    <row r="1256" spans="1:5" x14ac:dyDescent="0.2">
      <c r="A1256" s="488" t="s">
        <v>1513</v>
      </c>
      <c r="B1256" s="489">
        <v>156</v>
      </c>
      <c r="C1256" s="490">
        <v>157.06</v>
      </c>
      <c r="D1256" s="490">
        <v>264.83</v>
      </c>
      <c r="E1256" s="488"/>
    </row>
    <row r="1257" spans="1:5" x14ac:dyDescent="0.2">
      <c r="A1257" s="488" t="s">
        <v>1514</v>
      </c>
      <c r="B1257" s="489">
        <v>131</v>
      </c>
      <c r="C1257" s="490">
        <v>12.02</v>
      </c>
      <c r="D1257" s="490">
        <v>102.52</v>
      </c>
      <c r="E1257" s="488"/>
    </row>
    <row r="1258" spans="1:5" x14ac:dyDescent="0.2">
      <c r="A1258" s="488" t="s">
        <v>1515</v>
      </c>
      <c r="B1258" s="489">
        <v>339</v>
      </c>
      <c r="C1258" s="490">
        <v>0</v>
      </c>
      <c r="D1258" s="490">
        <v>118.99</v>
      </c>
      <c r="E1258" s="488"/>
    </row>
    <row r="1259" spans="1:5" x14ac:dyDescent="0.2">
      <c r="A1259" s="488" t="s">
        <v>1516</v>
      </c>
      <c r="B1259" s="489">
        <v>173</v>
      </c>
      <c r="C1259" s="490">
        <v>14.35</v>
      </c>
      <c r="D1259" s="490">
        <v>133.87</v>
      </c>
      <c r="E1259" s="488"/>
    </row>
    <row r="1260" spans="1:5" x14ac:dyDescent="0.2">
      <c r="A1260" s="488" t="s">
        <v>1517</v>
      </c>
      <c r="B1260" s="489">
        <v>105</v>
      </c>
      <c r="C1260" s="490">
        <v>55.39</v>
      </c>
      <c r="D1260" s="490">
        <v>127.94</v>
      </c>
      <c r="E1260" s="488"/>
    </row>
    <row r="1261" spans="1:5" x14ac:dyDescent="0.2">
      <c r="A1261" s="488" t="s">
        <v>1518</v>
      </c>
      <c r="B1261" s="489">
        <v>306</v>
      </c>
      <c r="C1261" s="490">
        <v>6.13</v>
      </c>
      <c r="D1261" s="490">
        <v>217.54</v>
      </c>
      <c r="E1261" s="488"/>
    </row>
    <row r="1262" spans="1:5" x14ac:dyDescent="0.2">
      <c r="A1262" s="488" t="s">
        <v>1519</v>
      </c>
      <c r="B1262" s="489">
        <v>133</v>
      </c>
      <c r="C1262" s="490">
        <v>0</v>
      </c>
      <c r="D1262" s="490">
        <v>19.3</v>
      </c>
      <c r="E1262" s="488"/>
    </row>
    <row r="1263" spans="1:5" x14ac:dyDescent="0.2">
      <c r="A1263" s="488" t="s">
        <v>1520</v>
      </c>
      <c r="B1263" s="489">
        <v>175</v>
      </c>
      <c r="C1263" s="490">
        <v>73.260000000000005</v>
      </c>
      <c r="D1263" s="490">
        <v>194.17</v>
      </c>
      <c r="E1263" s="488"/>
    </row>
    <row r="1264" spans="1:5" x14ac:dyDescent="0.2">
      <c r="A1264" s="488" t="s">
        <v>1521</v>
      </c>
      <c r="B1264" s="489">
        <v>287</v>
      </c>
      <c r="C1264" s="490">
        <v>0</v>
      </c>
      <c r="D1264" s="490">
        <v>67</v>
      </c>
      <c r="E1264" s="488"/>
    </row>
    <row r="1265" spans="1:5" x14ac:dyDescent="0.2">
      <c r="A1265" s="488" t="s">
        <v>1522</v>
      </c>
      <c r="B1265" s="489">
        <v>397</v>
      </c>
      <c r="C1265" s="490">
        <v>0</v>
      </c>
      <c r="D1265" s="490">
        <v>131.82</v>
      </c>
      <c r="E1265" s="488"/>
    </row>
    <row r="1266" spans="1:5" x14ac:dyDescent="0.2">
      <c r="A1266" s="488" t="s">
        <v>1523</v>
      </c>
      <c r="B1266" s="489">
        <v>257</v>
      </c>
      <c r="C1266" s="490">
        <v>0</v>
      </c>
      <c r="D1266" s="490">
        <v>100.26</v>
      </c>
      <c r="E1266" s="488"/>
    </row>
    <row r="1267" spans="1:5" x14ac:dyDescent="0.2">
      <c r="A1267" s="488" t="s">
        <v>1524</v>
      </c>
      <c r="B1267" s="489">
        <v>56</v>
      </c>
      <c r="C1267" s="490">
        <v>0.87</v>
      </c>
      <c r="D1267" s="490">
        <v>39.549999999999997</v>
      </c>
      <c r="E1267" s="488"/>
    </row>
    <row r="1268" spans="1:5" x14ac:dyDescent="0.2">
      <c r="A1268" s="488" t="s">
        <v>1525</v>
      </c>
      <c r="B1268" s="489">
        <v>219</v>
      </c>
      <c r="C1268" s="490">
        <v>0</v>
      </c>
      <c r="D1268" s="490">
        <v>64.069999999999993</v>
      </c>
      <c r="E1268" s="488"/>
    </row>
    <row r="1269" spans="1:5" x14ac:dyDescent="0.2">
      <c r="A1269" s="488" t="s">
        <v>1526</v>
      </c>
      <c r="B1269" s="489">
        <v>163</v>
      </c>
      <c r="C1269" s="490">
        <v>0</v>
      </c>
      <c r="D1269" s="490">
        <v>63.19</v>
      </c>
      <c r="E1269" s="488"/>
    </row>
    <row r="1270" spans="1:5" x14ac:dyDescent="0.2">
      <c r="A1270" s="488" t="s">
        <v>1527</v>
      </c>
      <c r="B1270" s="489">
        <v>103</v>
      </c>
      <c r="C1270" s="490">
        <v>0</v>
      </c>
      <c r="D1270" s="490">
        <v>40.200000000000003</v>
      </c>
      <c r="E1270" s="488"/>
    </row>
    <row r="1271" spans="1:5" x14ac:dyDescent="0.2">
      <c r="A1271" s="488" t="s">
        <v>1528</v>
      </c>
      <c r="B1271" s="489">
        <v>186</v>
      </c>
      <c r="C1271" s="490">
        <v>0</v>
      </c>
      <c r="D1271" s="490">
        <v>70.040000000000006</v>
      </c>
      <c r="E1271" s="488"/>
    </row>
    <row r="1272" spans="1:5" x14ac:dyDescent="0.2">
      <c r="A1272" s="488" t="s">
        <v>1529</v>
      </c>
      <c r="B1272" s="489">
        <v>616</v>
      </c>
      <c r="C1272" s="490">
        <v>0</v>
      </c>
      <c r="D1272" s="490">
        <v>346.49</v>
      </c>
      <c r="E1272" s="488"/>
    </row>
    <row r="1273" spans="1:5" x14ac:dyDescent="0.2">
      <c r="A1273" s="488" t="s">
        <v>1530</v>
      </c>
      <c r="B1273" s="489">
        <v>226</v>
      </c>
      <c r="C1273" s="490">
        <v>0</v>
      </c>
      <c r="D1273" s="490">
        <v>119.17</v>
      </c>
      <c r="E1273" s="488"/>
    </row>
    <row r="1274" spans="1:5" x14ac:dyDescent="0.2">
      <c r="A1274" s="488" t="s">
        <v>1531</v>
      </c>
      <c r="B1274" s="489">
        <v>62</v>
      </c>
      <c r="C1274" s="490">
        <v>0</v>
      </c>
      <c r="D1274" s="490">
        <v>28.66</v>
      </c>
      <c r="E1274" s="488"/>
    </row>
    <row r="1275" spans="1:5" x14ac:dyDescent="0.2">
      <c r="A1275" s="488" t="s">
        <v>1532</v>
      </c>
      <c r="B1275" s="489">
        <v>423</v>
      </c>
      <c r="C1275" s="490">
        <v>0</v>
      </c>
      <c r="D1275" s="490">
        <v>152.37</v>
      </c>
      <c r="E1275" s="488"/>
    </row>
    <row r="1276" spans="1:5" x14ac:dyDescent="0.2">
      <c r="A1276" s="488" t="s">
        <v>1533</v>
      </c>
      <c r="B1276" s="489">
        <v>516</v>
      </c>
      <c r="C1276" s="490">
        <v>0</v>
      </c>
      <c r="D1276" s="490">
        <v>161.56</v>
      </c>
      <c r="E1276" s="488"/>
    </row>
    <row r="1277" spans="1:5" x14ac:dyDescent="0.2">
      <c r="A1277" s="488" t="s">
        <v>1534</v>
      </c>
      <c r="B1277" s="489">
        <v>152</v>
      </c>
      <c r="C1277" s="490">
        <v>261.67</v>
      </c>
      <c r="D1277" s="490">
        <v>366.68</v>
      </c>
      <c r="E1277" s="488"/>
    </row>
    <row r="1278" spans="1:5" x14ac:dyDescent="0.2">
      <c r="A1278" s="488" t="s">
        <v>1535</v>
      </c>
      <c r="B1278" s="489">
        <v>103</v>
      </c>
      <c r="C1278" s="490">
        <v>0</v>
      </c>
      <c r="D1278" s="490">
        <v>35.49</v>
      </c>
      <c r="E1278" s="488"/>
    </row>
    <row r="1279" spans="1:5" x14ac:dyDescent="0.2">
      <c r="A1279" s="488" t="s">
        <v>1536</v>
      </c>
      <c r="B1279" s="489">
        <v>282</v>
      </c>
      <c r="C1279" s="490">
        <v>0</v>
      </c>
      <c r="D1279" s="490">
        <v>107.48</v>
      </c>
      <c r="E1279" s="488"/>
    </row>
    <row r="1280" spans="1:5" x14ac:dyDescent="0.2">
      <c r="A1280" s="488" t="s">
        <v>1537</v>
      </c>
      <c r="B1280" s="489">
        <v>81</v>
      </c>
      <c r="C1280" s="490">
        <v>46.09</v>
      </c>
      <c r="D1280" s="490">
        <v>102.05</v>
      </c>
      <c r="E1280" s="488"/>
    </row>
    <row r="1281" spans="1:5" x14ac:dyDescent="0.2">
      <c r="A1281" s="488" t="s">
        <v>1538</v>
      </c>
      <c r="B1281" s="489">
        <v>64</v>
      </c>
      <c r="C1281" s="490">
        <v>53.31</v>
      </c>
      <c r="D1281" s="490">
        <v>97.53</v>
      </c>
      <c r="E1281" s="488"/>
    </row>
    <row r="1282" spans="1:5" x14ac:dyDescent="0.2">
      <c r="A1282" s="488" t="s">
        <v>1539</v>
      </c>
      <c r="B1282" s="489">
        <v>199</v>
      </c>
      <c r="C1282" s="490">
        <v>0</v>
      </c>
      <c r="D1282" s="490">
        <v>117.18</v>
      </c>
      <c r="E1282" s="488"/>
    </row>
    <row r="1283" spans="1:5" x14ac:dyDescent="0.2">
      <c r="A1283" s="488" t="s">
        <v>1540</v>
      </c>
      <c r="B1283" s="489">
        <v>312</v>
      </c>
      <c r="C1283" s="490">
        <v>0</v>
      </c>
      <c r="D1283" s="490">
        <v>154.55000000000001</v>
      </c>
      <c r="E1283" s="488"/>
    </row>
    <row r="1284" spans="1:5" x14ac:dyDescent="0.2">
      <c r="A1284" s="488" t="s">
        <v>1541</v>
      </c>
      <c r="B1284" s="489">
        <v>235</v>
      </c>
      <c r="C1284" s="490">
        <v>0</v>
      </c>
      <c r="D1284" s="490">
        <v>0</v>
      </c>
      <c r="E1284" s="488"/>
    </row>
    <row r="1285" spans="1:5" x14ac:dyDescent="0.2">
      <c r="A1285" s="488" t="s">
        <v>1542</v>
      </c>
      <c r="B1285" s="489">
        <v>188</v>
      </c>
      <c r="C1285" s="490">
        <v>0</v>
      </c>
      <c r="D1285" s="490">
        <v>86.64</v>
      </c>
      <c r="E1285" s="488"/>
    </row>
    <row r="1286" spans="1:5" x14ac:dyDescent="0.2">
      <c r="A1286" s="488" t="s">
        <v>1543</v>
      </c>
      <c r="B1286" s="489">
        <v>70</v>
      </c>
      <c r="C1286" s="490">
        <v>0</v>
      </c>
      <c r="D1286" s="490">
        <v>17.809999999999999</v>
      </c>
      <c r="E1286" s="488"/>
    </row>
    <row r="1287" spans="1:5" x14ac:dyDescent="0.2">
      <c r="A1287" s="488" t="s">
        <v>1544</v>
      </c>
      <c r="B1287" s="489">
        <v>239</v>
      </c>
      <c r="C1287" s="490">
        <v>0</v>
      </c>
      <c r="D1287" s="490">
        <v>5.67</v>
      </c>
      <c r="E1287" s="488"/>
    </row>
    <row r="1288" spans="1:5" x14ac:dyDescent="0.2">
      <c r="A1288" s="488" t="s">
        <v>1545</v>
      </c>
      <c r="B1288" s="489">
        <v>236</v>
      </c>
      <c r="C1288" s="490">
        <v>0</v>
      </c>
      <c r="D1288" s="490">
        <v>161.59</v>
      </c>
      <c r="E1288" s="488"/>
    </row>
    <row r="1289" spans="1:5" x14ac:dyDescent="0.2">
      <c r="A1289" s="488" t="s">
        <v>1546</v>
      </c>
      <c r="B1289" s="489">
        <v>107</v>
      </c>
      <c r="C1289" s="490">
        <v>0</v>
      </c>
      <c r="D1289" s="490">
        <v>13.89</v>
      </c>
      <c r="E1289" s="488"/>
    </row>
    <row r="1290" spans="1:5" x14ac:dyDescent="0.2">
      <c r="A1290" s="488" t="s">
        <v>1547</v>
      </c>
      <c r="B1290" s="489">
        <v>246</v>
      </c>
      <c r="C1290" s="490">
        <v>169.72</v>
      </c>
      <c r="D1290" s="490">
        <v>339.67</v>
      </c>
      <c r="E1290" s="488"/>
    </row>
    <row r="1291" spans="1:5" x14ac:dyDescent="0.2">
      <c r="A1291" s="488" t="s">
        <v>1548</v>
      </c>
      <c r="B1291" s="489">
        <v>331</v>
      </c>
      <c r="C1291" s="490">
        <v>0</v>
      </c>
      <c r="D1291" s="490">
        <v>4.8</v>
      </c>
      <c r="E1291" s="488"/>
    </row>
    <row r="1292" spans="1:5" x14ac:dyDescent="0.2">
      <c r="A1292" s="488" t="s">
        <v>1549</v>
      </c>
      <c r="B1292" s="489">
        <v>43</v>
      </c>
      <c r="C1292" s="490">
        <v>37.119999999999997</v>
      </c>
      <c r="D1292" s="490">
        <v>66.83</v>
      </c>
      <c r="E1292" s="488"/>
    </row>
    <row r="1293" spans="1:5" x14ac:dyDescent="0.2">
      <c r="A1293" s="488" t="s">
        <v>1550</v>
      </c>
      <c r="B1293" s="489">
        <v>128</v>
      </c>
      <c r="C1293" s="490">
        <v>0</v>
      </c>
      <c r="D1293" s="490">
        <v>39.270000000000003</v>
      </c>
      <c r="E1293" s="488"/>
    </row>
    <row r="1294" spans="1:5" x14ac:dyDescent="0.2">
      <c r="A1294" s="488" t="s">
        <v>1551</v>
      </c>
      <c r="B1294" s="489">
        <v>172</v>
      </c>
      <c r="C1294" s="490">
        <v>0</v>
      </c>
      <c r="D1294" s="490">
        <v>4.3899999999999997</v>
      </c>
      <c r="E1294" s="488"/>
    </row>
    <row r="1295" spans="1:5" x14ac:dyDescent="0.2">
      <c r="A1295" s="488" t="s">
        <v>1552</v>
      </c>
      <c r="B1295" s="489">
        <v>502</v>
      </c>
      <c r="C1295" s="490">
        <v>0</v>
      </c>
      <c r="D1295" s="490">
        <v>139.46</v>
      </c>
      <c r="E1295" s="488"/>
    </row>
    <row r="1296" spans="1:5" x14ac:dyDescent="0.2">
      <c r="A1296" s="488" t="s">
        <v>1553</v>
      </c>
      <c r="B1296" s="489">
        <v>152</v>
      </c>
      <c r="C1296" s="490">
        <v>75.97</v>
      </c>
      <c r="D1296" s="490">
        <v>180.98</v>
      </c>
      <c r="E1296" s="488"/>
    </row>
    <row r="1297" spans="1:5" x14ac:dyDescent="0.2">
      <c r="A1297" s="488" t="s">
        <v>1554</v>
      </c>
      <c r="B1297" s="489">
        <v>349</v>
      </c>
      <c r="C1297" s="490">
        <v>17.760000000000002</v>
      </c>
      <c r="D1297" s="490">
        <v>258.88</v>
      </c>
      <c r="E1297" s="488"/>
    </row>
    <row r="1298" spans="1:5" x14ac:dyDescent="0.2">
      <c r="A1298" s="488" t="s">
        <v>1555</v>
      </c>
      <c r="B1298" s="489">
        <v>250</v>
      </c>
      <c r="C1298" s="490">
        <v>0</v>
      </c>
      <c r="D1298" s="490">
        <v>95.73</v>
      </c>
      <c r="E1298" s="488"/>
    </row>
    <row r="1299" spans="1:5" x14ac:dyDescent="0.2">
      <c r="A1299" s="488" t="s">
        <v>1556</v>
      </c>
      <c r="B1299" s="489">
        <v>191</v>
      </c>
      <c r="C1299" s="490">
        <v>0</v>
      </c>
      <c r="D1299" s="490">
        <v>32.630000000000003</v>
      </c>
      <c r="E1299" s="488"/>
    </row>
    <row r="1300" spans="1:5" x14ac:dyDescent="0.2">
      <c r="A1300" s="488" t="s">
        <v>1557</v>
      </c>
      <c r="B1300" s="489">
        <v>257</v>
      </c>
      <c r="C1300" s="490">
        <v>0</v>
      </c>
      <c r="D1300" s="490">
        <v>110.89</v>
      </c>
      <c r="E1300" s="488"/>
    </row>
    <row r="1301" spans="1:5" x14ac:dyDescent="0.2">
      <c r="A1301" s="488" t="s">
        <v>1558</v>
      </c>
      <c r="B1301" s="489">
        <v>327</v>
      </c>
      <c r="C1301" s="490">
        <v>50.39</v>
      </c>
      <c r="D1301" s="490">
        <v>276.31</v>
      </c>
      <c r="E1301" s="488"/>
    </row>
    <row r="1302" spans="1:5" x14ac:dyDescent="0.2">
      <c r="A1302" s="488" t="s">
        <v>1559</v>
      </c>
      <c r="B1302" s="489">
        <v>262</v>
      </c>
      <c r="C1302" s="490">
        <v>0</v>
      </c>
      <c r="D1302" s="490">
        <v>128.08000000000001</v>
      </c>
      <c r="E1302" s="488"/>
    </row>
    <row r="1303" spans="1:5" x14ac:dyDescent="0.2">
      <c r="A1303" s="488" t="s">
        <v>1560</v>
      </c>
      <c r="B1303" s="489">
        <v>171</v>
      </c>
      <c r="C1303" s="490">
        <v>297.93</v>
      </c>
      <c r="D1303" s="490">
        <v>416.07</v>
      </c>
      <c r="E1303" s="488"/>
    </row>
    <row r="1304" spans="1:5" x14ac:dyDescent="0.2">
      <c r="A1304" s="488" t="s">
        <v>1561</v>
      </c>
      <c r="B1304" s="489">
        <v>126</v>
      </c>
      <c r="C1304" s="490">
        <v>178.98</v>
      </c>
      <c r="D1304" s="490">
        <v>266.02999999999997</v>
      </c>
      <c r="E1304" s="488"/>
    </row>
    <row r="1305" spans="1:5" x14ac:dyDescent="0.2">
      <c r="A1305" s="488" t="s">
        <v>1562</v>
      </c>
      <c r="B1305" s="489">
        <v>371</v>
      </c>
      <c r="C1305" s="490">
        <v>0.21</v>
      </c>
      <c r="D1305" s="490">
        <v>256.52</v>
      </c>
      <c r="E1305" s="488"/>
    </row>
    <row r="1306" spans="1:5" x14ac:dyDescent="0.2">
      <c r="A1306" s="488" t="s">
        <v>1563</v>
      </c>
      <c r="B1306" s="489">
        <v>198</v>
      </c>
      <c r="C1306" s="490">
        <v>0</v>
      </c>
      <c r="D1306" s="490">
        <v>89.44</v>
      </c>
      <c r="E1306" s="488"/>
    </row>
    <row r="1307" spans="1:5" x14ac:dyDescent="0.2">
      <c r="A1307" s="488" t="s">
        <v>1564</v>
      </c>
      <c r="B1307" s="489">
        <v>119</v>
      </c>
      <c r="C1307" s="490">
        <v>0</v>
      </c>
      <c r="D1307" s="490">
        <v>26.17</v>
      </c>
      <c r="E1307" s="488"/>
    </row>
    <row r="1308" spans="1:5" x14ac:dyDescent="0.2">
      <c r="A1308" s="488" t="s">
        <v>1565</v>
      </c>
      <c r="B1308" s="489">
        <v>163</v>
      </c>
      <c r="C1308" s="490">
        <v>0</v>
      </c>
      <c r="D1308" s="490">
        <v>43.06</v>
      </c>
      <c r="E1308" s="488"/>
    </row>
    <row r="1309" spans="1:5" x14ac:dyDescent="0.2">
      <c r="A1309" s="488" t="s">
        <v>1566</v>
      </c>
      <c r="B1309" s="489">
        <v>299</v>
      </c>
      <c r="C1309" s="490">
        <v>580.11</v>
      </c>
      <c r="D1309" s="490">
        <v>786.67</v>
      </c>
      <c r="E1309" s="488"/>
    </row>
    <row r="1310" spans="1:5" x14ac:dyDescent="0.2">
      <c r="A1310" s="488" t="s">
        <v>1567</v>
      </c>
      <c r="B1310" s="489">
        <v>157</v>
      </c>
      <c r="C1310" s="490">
        <v>131.49</v>
      </c>
      <c r="D1310" s="490">
        <v>239.96</v>
      </c>
      <c r="E1310" s="488"/>
    </row>
    <row r="1311" spans="1:5" x14ac:dyDescent="0.2">
      <c r="A1311" s="488" t="s">
        <v>1568</v>
      </c>
      <c r="B1311" s="489">
        <v>126</v>
      </c>
      <c r="C1311" s="490">
        <v>0</v>
      </c>
      <c r="D1311" s="490">
        <v>66.44</v>
      </c>
      <c r="E1311" s="488"/>
    </row>
    <row r="1312" spans="1:5" x14ac:dyDescent="0.2">
      <c r="A1312" s="488" t="s">
        <v>1569</v>
      </c>
      <c r="B1312" s="489">
        <v>85</v>
      </c>
      <c r="C1312" s="490">
        <v>0</v>
      </c>
      <c r="D1312" s="490">
        <v>17.27</v>
      </c>
      <c r="E1312" s="488"/>
    </row>
    <row r="1313" spans="1:5" x14ac:dyDescent="0.2">
      <c r="A1313" s="488" t="s">
        <v>1570</v>
      </c>
      <c r="B1313" s="489">
        <v>358</v>
      </c>
      <c r="C1313" s="490">
        <v>0</v>
      </c>
      <c r="D1313" s="490">
        <v>95.72</v>
      </c>
      <c r="E1313" s="488"/>
    </row>
    <row r="1314" spans="1:5" x14ac:dyDescent="0.2">
      <c r="A1314" s="488" t="s">
        <v>1571</v>
      </c>
      <c r="B1314" s="489">
        <v>151</v>
      </c>
      <c r="C1314" s="490">
        <v>0</v>
      </c>
      <c r="D1314" s="490">
        <v>68.290000000000006</v>
      </c>
      <c r="E1314" s="488"/>
    </row>
    <row r="1315" spans="1:5" x14ac:dyDescent="0.2">
      <c r="A1315" s="488" t="s">
        <v>1572</v>
      </c>
      <c r="B1315" s="489">
        <v>198</v>
      </c>
      <c r="C1315" s="490">
        <v>8.64</v>
      </c>
      <c r="D1315" s="490">
        <v>145.43</v>
      </c>
      <c r="E1315" s="488"/>
    </row>
    <row r="1316" spans="1:5" x14ac:dyDescent="0.2">
      <c r="A1316" s="488" t="s">
        <v>1573</v>
      </c>
      <c r="B1316" s="489">
        <v>173</v>
      </c>
      <c r="C1316" s="490">
        <v>0</v>
      </c>
      <c r="D1316" s="490">
        <v>43.39</v>
      </c>
      <c r="E1316" s="488"/>
    </row>
    <row r="1317" spans="1:5" x14ac:dyDescent="0.2">
      <c r="A1317" s="488" t="s">
        <v>1574</v>
      </c>
      <c r="B1317" s="489">
        <v>98</v>
      </c>
      <c r="C1317" s="490">
        <v>0</v>
      </c>
      <c r="D1317" s="490">
        <v>17.27</v>
      </c>
      <c r="E1317" s="488"/>
    </row>
    <row r="1318" spans="1:5" x14ac:dyDescent="0.2">
      <c r="A1318" s="488" t="s">
        <v>1575</v>
      </c>
      <c r="B1318" s="489">
        <v>150</v>
      </c>
      <c r="C1318" s="490">
        <v>0</v>
      </c>
      <c r="D1318" s="490">
        <v>33.25</v>
      </c>
      <c r="E1318" s="488"/>
    </row>
    <row r="1319" spans="1:5" x14ac:dyDescent="0.2">
      <c r="A1319" s="488" t="s">
        <v>1576</v>
      </c>
      <c r="B1319" s="489">
        <v>241</v>
      </c>
      <c r="C1319" s="490">
        <v>0</v>
      </c>
      <c r="D1319" s="490">
        <v>76.06</v>
      </c>
      <c r="E1319" s="488"/>
    </row>
    <row r="1320" spans="1:5" x14ac:dyDescent="0.2">
      <c r="A1320" s="488" t="s">
        <v>1577</v>
      </c>
      <c r="B1320" s="489">
        <v>68</v>
      </c>
      <c r="C1320" s="490">
        <v>270.17</v>
      </c>
      <c r="D1320" s="490">
        <v>317.14999999999998</v>
      </c>
      <c r="E1320" s="488"/>
    </row>
    <row r="1321" spans="1:5" x14ac:dyDescent="0.2">
      <c r="A1321" s="488" t="s">
        <v>1578</v>
      </c>
      <c r="B1321" s="489">
        <v>720</v>
      </c>
      <c r="C1321" s="490">
        <v>0</v>
      </c>
      <c r="D1321" s="490">
        <v>111.51</v>
      </c>
      <c r="E1321" s="488"/>
    </row>
    <row r="1322" spans="1:5" x14ac:dyDescent="0.2">
      <c r="A1322" s="488" t="s">
        <v>1579</v>
      </c>
      <c r="B1322" s="489">
        <v>601</v>
      </c>
      <c r="C1322" s="490">
        <v>0</v>
      </c>
      <c r="D1322" s="490">
        <v>249.45</v>
      </c>
      <c r="E1322" s="488"/>
    </row>
    <row r="1323" spans="1:5" x14ac:dyDescent="0.2">
      <c r="A1323" s="488" t="s">
        <v>1580</v>
      </c>
      <c r="B1323" s="489">
        <v>185</v>
      </c>
      <c r="C1323" s="490">
        <v>0</v>
      </c>
      <c r="D1323" s="490">
        <v>60.21</v>
      </c>
      <c r="E1323" s="488"/>
    </row>
    <row r="1324" spans="1:5" x14ac:dyDescent="0.2">
      <c r="A1324" s="488" t="s">
        <v>1581</v>
      </c>
      <c r="B1324" s="489">
        <v>226</v>
      </c>
      <c r="C1324" s="490">
        <v>480.49</v>
      </c>
      <c r="D1324" s="490">
        <v>636.63</v>
      </c>
      <c r="E1324" s="488"/>
    </row>
    <row r="1325" spans="1:5" x14ac:dyDescent="0.2">
      <c r="A1325" s="488" t="s">
        <v>1582</v>
      </c>
      <c r="B1325" s="489">
        <v>93</v>
      </c>
      <c r="C1325" s="490">
        <v>0</v>
      </c>
      <c r="D1325" s="490">
        <v>12.24</v>
      </c>
      <c r="E1325" s="488"/>
    </row>
    <row r="1326" spans="1:5" x14ac:dyDescent="0.2">
      <c r="A1326" s="488" t="s">
        <v>1583</v>
      </c>
      <c r="B1326" s="489">
        <v>299</v>
      </c>
      <c r="C1326" s="490">
        <v>0</v>
      </c>
      <c r="D1326" s="490">
        <v>59.31</v>
      </c>
      <c r="E1326" s="488"/>
    </row>
    <row r="1327" spans="1:5" x14ac:dyDescent="0.2">
      <c r="A1327" s="488" t="s">
        <v>1584</v>
      </c>
      <c r="B1327" s="489">
        <v>140</v>
      </c>
      <c r="C1327" s="490">
        <v>14.61</v>
      </c>
      <c r="D1327" s="490">
        <v>111.33</v>
      </c>
      <c r="E1327" s="488"/>
    </row>
    <row r="1328" spans="1:5" x14ac:dyDescent="0.2">
      <c r="A1328" s="488" t="s">
        <v>1585</v>
      </c>
      <c r="B1328" s="489">
        <v>58</v>
      </c>
      <c r="C1328" s="490">
        <v>0</v>
      </c>
      <c r="D1328" s="490">
        <v>10.67</v>
      </c>
      <c r="E1328" s="488"/>
    </row>
    <row r="1329" spans="1:5" x14ac:dyDescent="0.2">
      <c r="A1329" s="488" t="s">
        <v>1586</v>
      </c>
      <c r="B1329" s="489">
        <v>75</v>
      </c>
      <c r="C1329" s="490">
        <v>0</v>
      </c>
      <c r="D1329" s="490">
        <v>28.06</v>
      </c>
      <c r="E1329" s="488"/>
    </row>
    <row r="1330" spans="1:5" x14ac:dyDescent="0.2">
      <c r="A1330" s="488" t="s">
        <v>1587</v>
      </c>
      <c r="B1330" s="489">
        <v>75</v>
      </c>
      <c r="C1330" s="490">
        <v>67.42</v>
      </c>
      <c r="D1330" s="490">
        <v>119.24</v>
      </c>
      <c r="E1330" s="488"/>
    </row>
    <row r="1331" spans="1:5" x14ac:dyDescent="0.2">
      <c r="A1331" s="488" t="s">
        <v>1588</v>
      </c>
      <c r="B1331" s="489">
        <v>169</v>
      </c>
      <c r="C1331" s="490">
        <v>0</v>
      </c>
      <c r="D1331" s="490">
        <v>51.48</v>
      </c>
      <c r="E1331" s="488"/>
    </row>
    <row r="1332" spans="1:5" x14ac:dyDescent="0.2">
      <c r="A1332" s="488" t="s">
        <v>1589</v>
      </c>
      <c r="B1332" s="489">
        <v>115</v>
      </c>
      <c r="C1332" s="490">
        <v>0</v>
      </c>
      <c r="D1332" s="490">
        <v>31.62</v>
      </c>
      <c r="E1332" s="488"/>
    </row>
    <row r="1333" spans="1:5" x14ac:dyDescent="0.2">
      <c r="A1333" s="488" t="s">
        <v>1590</v>
      </c>
      <c r="B1333" s="489">
        <v>98</v>
      </c>
      <c r="C1333" s="490">
        <v>0</v>
      </c>
      <c r="D1333" s="490">
        <v>46.24</v>
      </c>
      <c r="E1333" s="488"/>
    </row>
    <row r="1334" spans="1:5" x14ac:dyDescent="0.2">
      <c r="A1334" s="488" t="s">
        <v>1591</v>
      </c>
      <c r="B1334" s="489">
        <v>120</v>
      </c>
      <c r="C1334" s="490">
        <v>0</v>
      </c>
      <c r="D1334" s="490">
        <v>32.909999999999997</v>
      </c>
      <c r="E1334" s="488"/>
    </row>
    <row r="1335" spans="1:5" x14ac:dyDescent="0.2">
      <c r="A1335" s="488" t="s">
        <v>1592</v>
      </c>
      <c r="B1335" s="489">
        <v>378</v>
      </c>
      <c r="C1335" s="490">
        <v>0</v>
      </c>
      <c r="D1335" s="490">
        <v>153.22</v>
      </c>
      <c r="E1335" s="488"/>
    </row>
    <row r="1336" spans="1:5" x14ac:dyDescent="0.2">
      <c r="A1336" s="488" t="s">
        <v>1593</v>
      </c>
      <c r="B1336" s="489">
        <v>358</v>
      </c>
      <c r="C1336" s="490">
        <v>0</v>
      </c>
      <c r="D1336" s="490">
        <v>96.04</v>
      </c>
      <c r="E1336" s="488"/>
    </row>
    <row r="1337" spans="1:5" x14ac:dyDescent="0.2">
      <c r="A1337" s="488" t="s">
        <v>1594</v>
      </c>
      <c r="B1337" s="489">
        <v>218</v>
      </c>
      <c r="C1337" s="490">
        <v>232.88</v>
      </c>
      <c r="D1337" s="490">
        <v>383.48</v>
      </c>
      <c r="E1337" s="488"/>
    </row>
    <row r="1338" spans="1:5" x14ac:dyDescent="0.2">
      <c r="A1338" s="488" t="s">
        <v>1595</v>
      </c>
      <c r="B1338" s="489">
        <v>126</v>
      </c>
      <c r="C1338" s="490">
        <v>0</v>
      </c>
      <c r="D1338" s="490">
        <v>20.92</v>
      </c>
      <c r="E1338" s="488"/>
    </row>
    <row r="1339" spans="1:5" x14ac:dyDescent="0.2">
      <c r="A1339" s="488" t="s">
        <v>1596</v>
      </c>
      <c r="B1339" s="489">
        <v>230</v>
      </c>
      <c r="C1339" s="490">
        <v>0</v>
      </c>
      <c r="D1339" s="490">
        <v>123.38</v>
      </c>
      <c r="E1339" s="488"/>
    </row>
    <row r="1340" spans="1:5" x14ac:dyDescent="0.2">
      <c r="A1340" s="488" t="s">
        <v>1597</v>
      </c>
      <c r="B1340" s="489">
        <v>110</v>
      </c>
      <c r="C1340" s="490">
        <v>0</v>
      </c>
      <c r="D1340" s="490">
        <v>22.68</v>
      </c>
      <c r="E1340" s="488"/>
    </row>
    <row r="1341" spans="1:5" x14ac:dyDescent="0.2">
      <c r="A1341" s="488" t="s">
        <v>1598</v>
      </c>
      <c r="B1341" s="489">
        <v>215</v>
      </c>
      <c r="C1341" s="490">
        <v>0</v>
      </c>
      <c r="D1341" s="490">
        <v>4.8</v>
      </c>
      <c r="E1341" s="488"/>
    </row>
    <row r="1342" spans="1:5" x14ac:dyDescent="0.2">
      <c r="A1342" s="488" t="s">
        <v>1599</v>
      </c>
      <c r="B1342" s="489">
        <v>150</v>
      </c>
      <c r="C1342" s="490">
        <v>0</v>
      </c>
      <c r="D1342" s="490">
        <v>57.79</v>
      </c>
      <c r="E1342" s="488"/>
    </row>
    <row r="1343" spans="1:5" x14ac:dyDescent="0.2">
      <c r="A1343" s="488" t="s">
        <v>1600</v>
      </c>
      <c r="B1343" s="489">
        <v>678</v>
      </c>
      <c r="C1343" s="490">
        <v>0</v>
      </c>
      <c r="D1343" s="490">
        <v>75.05</v>
      </c>
      <c r="E1343" s="488"/>
    </row>
    <row r="1344" spans="1:5" x14ac:dyDescent="0.2">
      <c r="A1344" s="488" t="s">
        <v>1601</v>
      </c>
      <c r="B1344" s="489">
        <v>219</v>
      </c>
      <c r="C1344" s="490">
        <v>0</v>
      </c>
      <c r="D1344" s="490">
        <v>22.59</v>
      </c>
      <c r="E1344" s="488"/>
    </row>
    <row r="1345" spans="1:5" x14ac:dyDescent="0.2">
      <c r="A1345" s="488" t="s">
        <v>1602</v>
      </c>
      <c r="B1345" s="489">
        <v>161</v>
      </c>
      <c r="C1345" s="490">
        <v>0</v>
      </c>
      <c r="D1345" s="490">
        <v>93.02</v>
      </c>
      <c r="E1345" s="488"/>
    </row>
    <row r="1346" spans="1:5" x14ac:dyDescent="0.2">
      <c r="A1346" s="488" t="s">
        <v>1603</v>
      </c>
      <c r="B1346" s="489">
        <v>299</v>
      </c>
      <c r="C1346" s="490">
        <v>0</v>
      </c>
      <c r="D1346" s="490">
        <v>60.51</v>
      </c>
      <c r="E1346" s="488"/>
    </row>
    <row r="1347" spans="1:5" x14ac:dyDescent="0.2">
      <c r="A1347" s="488" t="s">
        <v>1604</v>
      </c>
      <c r="B1347" s="489">
        <v>162</v>
      </c>
      <c r="C1347" s="490">
        <v>0</v>
      </c>
      <c r="D1347" s="490">
        <v>25.11</v>
      </c>
      <c r="E1347" s="488"/>
    </row>
    <row r="1348" spans="1:5" x14ac:dyDescent="0.2">
      <c r="A1348" s="488" t="s">
        <v>1605</v>
      </c>
      <c r="B1348" s="489">
        <v>208</v>
      </c>
      <c r="C1348" s="490">
        <v>0</v>
      </c>
      <c r="D1348" s="490">
        <v>36.020000000000003</v>
      </c>
      <c r="E1348" s="488"/>
    </row>
    <row r="1349" spans="1:5" x14ac:dyDescent="0.2">
      <c r="A1349" s="488" t="s">
        <v>1606</v>
      </c>
      <c r="B1349" s="489">
        <v>179</v>
      </c>
      <c r="C1349" s="490">
        <v>2.3199999999999998</v>
      </c>
      <c r="D1349" s="490">
        <v>125.99</v>
      </c>
      <c r="E1349" s="488"/>
    </row>
    <row r="1350" spans="1:5" x14ac:dyDescent="0.2">
      <c r="A1350" s="488" t="s">
        <v>1607</v>
      </c>
      <c r="B1350" s="489">
        <v>207</v>
      </c>
      <c r="C1350" s="490">
        <v>0</v>
      </c>
      <c r="D1350" s="490">
        <v>83.42</v>
      </c>
      <c r="E1350" s="488"/>
    </row>
    <row r="1351" spans="1:5" x14ac:dyDescent="0.2">
      <c r="A1351" s="488" t="s">
        <v>1608</v>
      </c>
      <c r="B1351" s="489">
        <v>407</v>
      </c>
      <c r="C1351" s="490">
        <v>219.57</v>
      </c>
      <c r="D1351" s="490">
        <v>500.75</v>
      </c>
      <c r="E1351" s="488"/>
    </row>
    <row r="1352" spans="1:5" x14ac:dyDescent="0.2">
      <c r="A1352" s="488" t="s">
        <v>1609</v>
      </c>
      <c r="B1352" s="489">
        <v>88</v>
      </c>
      <c r="C1352" s="490">
        <v>0</v>
      </c>
      <c r="D1352" s="490">
        <v>19.2</v>
      </c>
      <c r="E1352" s="488"/>
    </row>
    <row r="1353" spans="1:5" x14ac:dyDescent="0.2">
      <c r="A1353" s="488" t="s">
        <v>1610</v>
      </c>
      <c r="B1353" s="489">
        <v>46</v>
      </c>
      <c r="C1353" s="490">
        <v>5.21</v>
      </c>
      <c r="D1353" s="490">
        <v>36.99</v>
      </c>
      <c r="E1353" s="488"/>
    </row>
    <row r="1354" spans="1:5" x14ac:dyDescent="0.2">
      <c r="A1354" s="488" t="s">
        <v>1611</v>
      </c>
      <c r="B1354" s="489">
        <v>284</v>
      </c>
      <c r="C1354" s="490">
        <v>0</v>
      </c>
      <c r="D1354" s="490">
        <v>102.6</v>
      </c>
      <c r="E1354" s="488"/>
    </row>
    <row r="1355" spans="1:5" x14ac:dyDescent="0.2">
      <c r="A1355" s="488" t="s">
        <v>1612</v>
      </c>
      <c r="B1355" s="489">
        <v>79</v>
      </c>
      <c r="C1355" s="490">
        <v>0</v>
      </c>
      <c r="D1355" s="490">
        <v>23.83</v>
      </c>
      <c r="E1355" s="488"/>
    </row>
    <row r="1356" spans="1:5" x14ac:dyDescent="0.2">
      <c r="A1356" s="488" t="s">
        <v>1613</v>
      </c>
      <c r="B1356" s="489">
        <v>184</v>
      </c>
      <c r="C1356" s="490">
        <v>0</v>
      </c>
      <c r="D1356" s="490">
        <v>14.96</v>
      </c>
      <c r="E1356" s="488"/>
    </row>
    <row r="1357" spans="1:5" x14ac:dyDescent="0.2">
      <c r="A1357" s="488" t="s">
        <v>1614</v>
      </c>
      <c r="B1357" s="489">
        <v>169</v>
      </c>
      <c r="C1357" s="490">
        <v>0</v>
      </c>
      <c r="D1357" s="490">
        <v>18.91</v>
      </c>
      <c r="E1357" s="488"/>
    </row>
    <row r="1358" spans="1:5" x14ac:dyDescent="0.2">
      <c r="A1358" s="488" t="s">
        <v>1615</v>
      </c>
      <c r="B1358" s="489">
        <v>67</v>
      </c>
      <c r="C1358" s="490">
        <v>0</v>
      </c>
      <c r="D1358" s="490">
        <v>40.65</v>
      </c>
      <c r="E1358" s="488"/>
    </row>
    <row r="1359" spans="1:5" x14ac:dyDescent="0.2">
      <c r="A1359" s="488" t="s">
        <v>1616</v>
      </c>
      <c r="B1359" s="489">
        <v>296</v>
      </c>
      <c r="C1359" s="490">
        <v>0</v>
      </c>
      <c r="D1359" s="490">
        <v>105.71</v>
      </c>
      <c r="E1359" s="488"/>
    </row>
    <row r="1360" spans="1:5" x14ac:dyDescent="0.2">
      <c r="A1360" s="488" t="s">
        <v>1617</v>
      </c>
      <c r="B1360" s="489">
        <v>115</v>
      </c>
      <c r="C1360" s="490">
        <v>0</v>
      </c>
      <c r="D1360" s="490">
        <v>37.93</v>
      </c>
      <c r="E1360" s="488"/>
    </row>
    <row r="1361" spans="1:5" x14ac:dyDescent="0.2">
      <c r="A1361" s="488" t="s">
        <v>1618</v>
      </c>
      <c r="B1361" s="489">
        <v>212</v>
      </c>
      <c r="C1361" s="490">
        <v>0</v>
      </c>
      <c r="D1361" s="490">
        <v>48.06</v>
      </c>
      <c r="E1361" s="488"/>
    </row>
    <row r="1362" spans="1:5" x14ac:dyDescent="0.2">
      <c r="A1362" s="488" t="s">
        <v>1619</v>
      </c>
      <c r="B1362" s="489">
        <v>189</v>
      </c>
      <c r="C1362" s="490">
        <v>0</v>
      </c>
      <c r="D1362" s="490">
        <v>0</v>
      </c>
      <c r="E1362" s="488"/>
    </row>
    <row r="1363" spans="1:5" x14ac:dyDescent="0.2">
      <c r="A1363" s="488" t="s">
        <v>1620</v>
      </c>
      <c r="B1363" s="489">
        <v>149</v>
      </c>
      <c r="C1363" s="490">
        <v>0</v>
      </c>
      <c r="D1363" s="490">
        <v>76.95</v>
      </c>
      <c r="E1363" s="488"/>
    </row>
    <row r="1364" spans="1:5" x14ac:dyDescent="0.2">
      <c r="A1364" s="488" t="s">
        <v>1621</v>
      </c>
      <c r="B1364" s="489">
        <v>134</v>
      </c>
      <c r="C1364" s="490">
        <v>0</v>
      </c>
      <c r="D1364" s="490">
        <v>44.51</v>
      </c>
      <c r="E1364" s="488"/>
    </row>
    <row r="1365" spans="1:5" x14ac:dyDescent="0.2">
      <c r="A1365" s="488" t="s">
        <v>1622</v>
      </c>
      <c r="B1365" s="489">
        <v>304</v>
      </c>
      <c r="C1365" s="490">
        <v>31.16</v>
      </c>
      <c r="D1365" s="490">
        <v>241.19</v>
      </c>
      <c r="E1365" s="488"/>
    </row>
    <row r="1366" spans="1:5" x14ac:dyDescent="0.2">
      <c r="A1366" s="488" t="s">
        <v>1623</v>
      </c>
      <c r="B1366" s="489">
        <v>113</v>
      </c>
      <c r="C1366" s="490">
        <v>0</v>
      </c>
      <c r="D1366" s="490">
        <v>65.209999999999994</v>
      </c>
      <c r="E1366" s="488"/>
    </row>
    <row r="1367" spans="1:5" x14ac:dyDescent="0.2">
      <c r="A1367" s="488" t="s">
        <v>1624</v>
      </c>
      <c r="B1367" s="489">
        <v>168</v>
      </c>
      <c r="C1367" s="490">
        <v>0</v>
      </c>
      <c r="D1367" s="490">
        <v>11.6</v>
      </c>
      <c r="E1367" s="488"/>
    </row>
    <row r="1368" spans="1:5" x14ac:dyDescent="0.2">
      <c r="A1368" s="488" t="s">
        <v>1625</v>
      </c>
      <c r="B1368" s="489">
        <v>137</v>
      </c>
      <c r="C1368" s="490">
        <v>3.71</v>
      </c>
      <c r="D1368" s="490">
        <v>98.35</v>
      </c>
      <c r="E1368" s="488"/>
    </row>
    <row r="1369" spans="1:5" x14ac:dyDescent="0.2">
      <c r="A1369" s="488" t="s">
        <v>1626</v>
      </c>
      <c r="B1369" s="489">
        <v>85</v>
      </c>
      <c r="C1369" s="490">
        <v>0</v>
      </c>
      <c r="D1369" s="490">
        <v>0</v>
      </c>
      <c r="E1369" s="488"/>
    </row>
    <row r="1370" spans="1:5" x14ac:dyDescent="0.2">
      <c r="A1370" s="488" t="s">
        <v>1627</v>
      </c>
      <c r="B1370" s="489">
        <v>154</v>
      </c>
      <c r="C1370" s="490">
        <v>0</v>
      </c>
      <c r="D1370" s="490">
        <v>8.7799999999999994</v>
      </c>
      <c r="E1370" s="488"/>
    </row>
    <row r="1371" spans="1:5" x14ac:dyDescent="0.2">
      <c r="A1371" s="488" t="s">
        <v>1628</v>
      </c>
      <c r="B1371" s="489">
        <v>245</v>
      </c>
      <c r="C1371" s="490">
        <v>18.27</v>
      </c>
      <c r="D1371" s="490">
        <v>187.53</v>
      </c>
      <c r="E1371" s="488"/>
    </row>
    <row r="1372" spans="1:5" x14ac:dyDescent="0.2">
      <c r="A1372" s="488" t="s">
        <v>1629</v>
      </c>
      <c r="B1372" s="489">
        <v>97</v>
      </c>
      <c r="C1372" s="490">
        <v>0</v>
      </c>
      <c r="D1372" s="490">
        <v>15.77</v>
      </c>
      <c r="E1372" s="488"/>
    </row>
    <row r="1373" spans="1:5" x14ac:dyDescent="0.2">
      <c r="A1373" s="488" t="s">
        <v>1630</v>
      </c>
      <c r="B1373" s="489">
        <v>228</v>
      </c>
      <c r="C1373" s="490">
        <v>0</v>
      </c>
      <c r="D1373" s="490">
        <v>145.52000000000001</v>
      </c>
      <c r="E1373" s="488"/>
    </row>
    <row r="1374" spans="1:5" x14ac:dyDescent="0.2">
      <c r="A1374" s="488" t="s">
        <v>1631</v>
      </c>
      <c r="B1374" s="489">
        <v>71</v>
      </c>
      <c r="C1374" s="490">
        <v>73.89</v>
      </c>
      <c r="D1374" s="490">
        <v>122.94</v>
      </c>
      <c r="E1374" s="488"/>
    </row>
    <row r="1375" spans="1:5" x14ac:dyDescent="0.2">
      <c r="A1375" s="488" t="s">
        <v>1632</v>
      </c>
      <c r="B1375" s="489">
        <v>54</v>
      </c>
      <c r="C1375" s="490">
        <v>0</v>
      </c>
      <c r="D1375" s="490">
        <v>19.670000000000002</v>
      </c>
      <c r="E1375" s="488"/>
    </row>
    <row r="1376" spans="1:5" x14ac:dyDescent="0.2">
      <c r="A1376" s="488" t="s">
        <v>1633</v>
      </c>
      <c r="B1376" s="489">
        <v>117</v>
      </c>
      <c r="C1376" s="490">
        <v>4.96</v>
      </c>
      <c r="D1376" s="490">
        <v>85.79</v>
      </c>
      <c r="E1376" s="488"/>
    </row>
    <row r="1377" spans="1:5" x14ac:dyDescent="0.2">
      <c r="A1377" s="488" t="s">
        <v>1634</v>
      </c>
      <c r="B1377" s="489">
        <v>103</v>
      </c>
      <c r="C1377" s="490">
        <v>0</v>
      </c>
      <c r="D1377" s="490">
        <v>9.1199999999999992</v>
      </c>
      <c r="E1377" s="488"/>
    </row>
    <row r="1378" spans="1:5" x14ac:dyDescent="0.2">
      <c r="A1378" s="488" t="s">
        <v>1635</v>
      </c>
      <c r="B1378" s="489">
        <v>171</v>
      </c>
      <c r="C1378" s="490">
        <v>0</v>
      </c>
      <c r="D1378" s="490">
        <v>22.44</v>
      </c>
      <c r="E1378" s="488"/>
    </row>
    <row r="1379" spans="1:5" x14ac:dyDescent="0.2">
      <c r="A1379" s="488" t="s">
        <v>1636</v>
      </c>
      <c r="B1379" s="489">
        <v>280</v>
      </c>
      <c r="C1379" s="490">
        <v>0</v>
      </c>
      <c r="D1379" s="490">
        <v>92.84</v>
      </c>
      <c r="E1379" s="488"/>
    </row>
    <row r="1380" spans="1:5" x14ac:dyDescent="0.2">
      <c r="A1380" s="488" t="s">
        <v>1637</v>
      </c>
      <c r="B1380" s="489">
        <v>142</v>
      </c>
      <c r="C1380" s="490">
        <v>0</v>
      </c>
      <c r="D1380" s="490">
        <v>34.880000000000003</v>
      </c>
      <c r="E1380" s="488"/>
    </row>
    <row r="1381" spans="1:5" x14ac:dyDescent="0.2">
      <c r="A1381" s="488" t="s">
        <v>1638</v>
      </c>
      <c r="B1381" s="489">
        <v>228</v>
      </c>
      <c r="C1381" s="490">
        <v>0</v>
      </c>
      <c r="D1381" s="490">
        <v>20.05</v>
      </c>
      <c r="E1381" s="488"/>
    </row>
    <row r="1382" spans="1:5" x14ac:dyDescent="0.2">
      <c r="A1382" s="488" t="s">
        <v>1639</v>
      </c>
      <c r="B1382" s="489">
        <v>216</v>
      </c>
      <c r="C1382" s="490">
        <v>0</v>
      </c>
      <c r="D1382" s="490">
        <v>52.07</v>
      </c>
      <c r="E1382" s="488"/>
    </row>
    <row r="1383" spans="1:5" x14ac:dyDescent="0.2">
      <c r="A1383" s="488" t="s">
        <v>1640</v>
      </c>
      <c r="B1383" s="489">
        <v>106</v>
      </c>
      <c r="C1383" s="490">
        <v>0</v>
      </c>
      <c r="D1383" s="490">
        <v>43.28</v>
      </c>
      <c r="E1383" s="488"/>
    </row>
    <row r="1384" spans="1:5" x14ac:dyDescent="0.2">
      <c r="A1384" s="488" t="s">
        <v>1641</v>
      </c>
      <c r="B1384" s="489">
        <v>204</v>
      </c>
      <c r="C1384" s="490">
        <v>0</v>
      </c>
      <c r="D1384" s="490">
        <v>30.67</v>
      </c>
      <c r="E1384" s="488"/>
    </row>
    <row r="1385" spans="1:5" x14ac:dyDescent="0.2">
      <c r="A1385" s="488" t="s">
        <v>1642</v>
      </c>
      <c r="B1385" s="489">
        <v>252</v>
      </c>
      <c r="C1385" s="490">
        <v>0</v>
      </c>
      <c r="D1385" s="490">
        <v>21.22</v>
      </c>
      <c r="E1385" s="488"/>
    </row>
    <row r="1386" spans="1:5" x14ac:dyDescent="0.2">
      <c r="A1386" s="488" t="s">
        <v>1643</v>
      </c>
      <c r="B1386" s="489">
        <v>277</v>
      </c>
      <c r="C1386" s="490">
        <v>0</v>
      </c>
      <c r="D1386" s="490">
        <v>28.49</v>
      </c>
      <c r="E1386" s="488"/>
    </row>
    <row r="1387" spans="1:5" x14ac:dyDescent="0.2">
      <c r="A1387" s="488" t="s">
        <v>1644</v>
      </c>
      <c r="B1387" s="489">
        <v>106</v>
      </c>
      <c r="C1387" s="490">
        <v>0</v>
      </c>
      <c r="D1387" s="490">
        <v>20.76</v>
      </c>
      <c r="E1387" s="488"/>
    </row>
    <row r="1388" spans="1:5" x14ac:dyDescent="0.2">
      <c r="A1388" s="488" t="s">
        <v>1645</v>
      </c>
      <c r="B1388" s="489">
        <v>91</v>
      </c>
      <c r="C1388" s="490">
        <v>0</v>
      </c>
      <c r="D1388" s="490">
        <v>39.81</v>
      </c>
      <c r="E1388" s="488"/>
    </row>
    <row r="1389" spans="1:5" x14ac:dyDescent="0.2">
      <c r="A1389" s="488" t="s">
        <v>1646</v>
      </c>
      <c r="B1389" s="489">
        <v>415</v>
      </c>
      <c r="C1389" s="490">
        <v>0</v>
      </c>
      <c r="D1389" s="490">
        <v>97.78</v>
      </c>
      <c r="E1389" s="488"/>
    </row>
    <row r="1390" spans="1:5" x14ac:dyDescent="0.2">
      <c r="A1390" s="488" t="s">
        <v>1647</v>
      </c>
      <c r="B1390" s="489">
        <v>185</v>
      </c>
      <c r="C1390" s="490">
        <v>0</v>
      </c>
      <c r="D1390" s="490">
        <v>57.57</v>
      </c>
      <c r="E1390" s="488"/>
    </row>
    <row r="1391" spans="1:5" x14ac:dyDescent="0.2">
      <c r="A1391" s="488" t="s">
        <v>1648</v>
      </c>
      <c r="B1391" s="489">
        <v>208</v>
      </c>
      <c r="C1391" s="490">
        <v>0</v>
      </c>
      <c r="D1391" s="490">
        <v>18.28</v>
      </c>
      <c r="E1391" s="488"/>
    </row>
    <row r="1392" spans="1:5" x14ac:dyDescent="0.2">
      <c r="A1392" s="488" t="s">
        <v>1649</v>
      </c>
      <c r="B1392" s="489">
        <v>248</v>
      </c>
      <c r="C1392" s="490">
        <v>0</v>
      </c>
      <c r="D1392" s="490">
        <v>108.55</v>
      </c>
      <c r="E1392" s="488"/>
    </row>
    <row r="1393" spans="1:5" x14ac:dyDescent="0.2">
      <c r="A1393" s="488" t="s">
        <v>1650</v>
      </c>
      <c r="B1393" s="489">
        <v>255</v>
      </c>
      <c r="C1393" s="490">
        <v>0</v>
      </c>
      <c r="D1393" s="490">
        <v>124.47</v>
      </c>
      <c r="E1393" s="488"/>
    </row>
    <row r="1394" spans="1:5" x14ac:dyDescent="0.2">
      <c r="A1394" s="488" t="s">
        <v>1651</v>
      </c>
      <c r="B1394" s="489">
        <v>89</v>
      </c>
      <c r="C1394" s="490">
        <v>0</v>
      </c>
      <c r="D1394" s="490">
        <v>19.97</v>
      </c>
      <c r="E1394" s="488"/>
    </row>
    <row r="1395" spans="1:5" x14ac:dyDescent="0.2">
      <c r="A1395" s="488" t="s">
        <v>1652</v>
      </c>
      <c r="B1395" s="489">
        <v>105</v>
      </c>
      <c r="C1395" s="490">
        <v>0</v>
      </c>
      <c r="D1395" s="490">
        <v>14.73</v>
      </c>
      <c r="E1395" s="488"/>
    </row>
    <row r="1396" spans="1:5" x14ac:dyDescent="0.2">
      <c r="A1396" s="488" t="s">
        <v>1653</v>
      </c>
      <c r="B1396" s="489">
        <v>189</v>
      </c>
      <c r="C1396" s="490">
        <v>0</v>
      </c>
      <c r="D1396" s="490">
        <v>68.400000000000006</v>
      </c>
      <c r="E1396" s="488"/>
    </row>
    <row r="1397" spans="1:5" x14ac:dyDescent="0.2">
      <c r="A1397" s="488" t="s">
        <v>1654</v>
      </c>
      <c r="B1397" s="489">
        <v>350</v>
      </c>
      <c r="C1397" s="490">
        <v>0</v>
      </c>
      <c r="D1397" s="490">
        <v>110.18</v>
      </c>
      <c r="E1397" s="488"/>
    </row>
    <row r="1398" spans="1:5" x14ac:dyDescent="0.2">
      <c r="A1398" s="488" t="s">
        <v>1655</v>
      </c>
      <c r="B1398" s="489">
        <v>84</v>
      </c>
      <c r="C1398" s="490">
        <v>0</v>
      </c>
      <c r="D1398" s="490">
        <v>24.73</v>
      </c>
      <c r="E1398" s="488"/>
    </row>
    <row r="1399" spans="1:5" x14ac:dyDescent="0.2">
      <c r="A1399" s="488" t="s">
        <v>1656</v>
      </c>
      <c r="B1399" s="489">
        <v>122</v>
      </c>
      <c r="C1399" s="490">
        <v>0</v>
      </c>
      <c r="D1399" s="490">
        <v>4.71</v>
      </c>
      <c r="E1399" s="488"/>
    </row>
    <row r="1400" spans="1:5" x14ac:dyDescent="0.2">
      <c r="A1400" s="488" t="s">
        <v>1657</v>
      </c>
      <c r="B1400" s="489">
        <v>136</v>
      </c>
      <c r="C1400" s="490">
        <v>0</v>
      </c>
      <c r="D1400" s="490">
        <v>73.78</v>
      </c>
      <c r="E1400" s="488"/>
    </row>
    <row r="1401" spans="1:5" x14ac:dyDescent="0.2">
      <c r="A1401" s="488" t="s">
        <v>1658</v>
      </c>
      <c r="B1401" s="489">
        <v>279</v>
      </c>
      <c r="C1401" s="490">
        <v>0</v>
      </c>
      <c r="D1401" s="490">
        <v>57.1</v>
      </c>
      <c r="E1401" s="488"/>
    </row>
    <row r="1402" spans="1:5" x14ac:dyDescent="0.2">
      <c r="A1402" s="488" t="s">
        <v>1659</v>
      </c>
      <c r="B1402" s="489">
        <v>172</v>
      </c>
      <c r="C1402" s="490">
        <v>0</v>
      </c>
      <c r="D1402" s="490">
        <v>59.36</v>
      </c>
      <c r="E1402" s="488"/>
    </row>
    <row r="1403" spans="1:5" x14ac:dyDescent="0.2">
      <c r="A1403" s="488" t="s">
        <v>1660</v>
      </c>
      <c r="B1403" s="489">
        <v>110</v>
      </c>
      <c r="C1403" s="490">
        <v>0</v>
      </c>
      <c r="D1403" s="490">
        <v>13.13</v>
      </c>
      <c r="E1403" s="488"/>
    </row>
    <row r="1404" spans="1:5" x14ac:dyDescent="0.2">
      <c r="A1404" s="488" t="s">
        <v>1661</v>
      </c>
      <c r="B1404" s="489">
        <v>104</v>
      </c>
      <c r="C1404" s="490">
        <v>0</v>
      </c>
      <c r="D1404" s="490">
        <v>58.62</v>
      </c>
      <c r="E1404" s="488"/>
    </row>
    <row r="1405" spans="1:5" x14ac:dyDescent="0.2">
      <c r="A1405" s="488" t="s">
        <v>1662</v>
      </c>
      <c r="B1405" s="489">
        <v>115</v>
      </c>
      <c r="C1405" s="490">
        <v>0</v>
      </c>
      <c r="D1405" s="490">
        <v>29.81</v>
      </c>
      <c r="E1405" s="488"/>
    </row>
    <row r="1406" spans="1:5" x14ac:dyDescent="0.2">
      <c r="A1406" s="488" t="s">
        <v>1663</v>
      </c>
      <c r="B1406" s="489">
        <v>126</v>
      </c>
      <c r="C1406" s="490">
        <v>22.8</v>
      </c>
      <c r="D1406" s="490">
        <v>109.85</v>
      </c>
      <c r="E1406" s="488"/>
    </row>
    <row r="1407" spans="1:5" x14ac:dyDescent="0.2">
      <c r="A1407" s="488" t="s">
        <v>1664</v>
      </c>
      <c r="B1407" s="489">
        <v>179</v>
      </c>
      <c r="C1407" s="490">
        <v>0</v>
      </c>
      <c r="D1407" s="490">
        <v>4.9000000000000004</v>
      </c>
      <c r="E1407" s="488"/>
    </row>
    <row r="1408" spans="1:5" x14ac:dyDescent="0.2">
      <c r="A1408" s="488" t="s">
        <v>1665</v>
      </c>
      <c r="B1408" s="489">
        <v>122</v>
      </c>
      <c r="C1408" s="490">
        <v>0</v>
      </c>
      <c r="D1408" s="490">
        <v>37.479999999999997</v>
      </c>
      <c r="E1408" s="488"/>
    </row>
    <row r="1409" spans="1:5" x14ac:dyDescent="0.2">
      <c r="A1409" s="488" t="s">
        <v>1666</v>
      </c>
      <c r="B1409" s="489">
        <v>232</v>
      </c>
      <c r="C1409" s="490">
        <v>0</v>
      </c>
      <c r="D1409" s="490">
        <v>111.72</v>
      </c>
      <c r="E1409" s="488"/>
    </row>
    <row r="1410" spans="1:5" x14ac:dyDescent="0.2">
      <c r="A1410" s="488" t="s">
        <v>1667</v>
      </c>
      <c r="B1410" s="489">
        <v>92</v>
      </c>
      <c r="C1410" s="490">
        <v>0</v>
      </c>
      <c r="D1410" s="490">
        <v>9.4600000000000009</v>
      </c>
      <c r="E1410" s="488"/>
    </row>
    <row r="1411" spans="1:5" x14ac:dyDescent="0.2">
      <c r="A1411" s="488" t="s">
        <v>1668</v>
      </c>
      <c r="B1411" s="489">
        <v>116</v>
      </c>
      <c r="C1411" s="490">
        <v>0</v>
      </c>
      <c r="D1411" s="490">
        <v>25.12</v>
      </c>
      <c r="E1411" s="488"/>
    </row>
    <row r="1412" spans="1:5" x14ac:dyDescent="0.2">
      <c r="A1412" s="488" t="s">
        <v>1669</v>
      </c>
      <c r="B1412" s="489">
        <v>221</v>
      </c>
      <c r="C1412" s="490">
        <v>0</v>
      </c>
      <c r="D1412" s="490">
        <v>27.24</v>
      </c>
      <c r="E1412" s="488"/>
    </row>
    <row r="1413" spans="1:5" x14ac:dyDescent="0.2">
      <c r="A1413" s="488" t="s">
        <v>1670</v>
      </c>
      <c r="B1413" s="489">
        <v>166</v>
      </c>
      <c r="C1413" s="490">
        <v>85.08</v>
      </c>
      <c r="D1413" s="490">
        <v>199.77</v>
      </c>
      <c r="E1413" s="488"/>
    </row>
    <row r="1414" spans="1:5" x14ac:dyDescent="0.2">
      <c r="A1414" s="488" t="s">
        <v>1671</v>
      </c>
      <c r="B1414" s="489">
        <v>57</v>
      </c>
      <c r="C1414" s="490">
        <v>0</v>
      </c>
      <c r="D1414" s="490">
        <v>18.690000000000001</v>
      </c>
      <c r="E1414" s="488"/>
    </row>
    <row r="1415" spans="1:5" x14ac:dyDescent="0.2">
      <c r="A1415" s="488" t="s">
        <v>1672</v>
      </c>
      <c r="B1415" s="489">
        <v>119</v>
      </c>
      <c r="C1415" s="490">
        <v>0</v>
      </c>
      <c r="D1415" s="490">
        <v>38.75</v>
      </c>
      <c r="E1415" s="488"/>
    </row>
    <row r="1416" spans="1:5" x14ac:dyDescent="0.2">
      <c r="A1416" s="488" t="s">
        <v>1673</v>
      </c>
      <c r="B1416" s="489">
        <v>88</v>
      </c>
      <c r="C1416" s="490">
        <v>52.99</v>
      </c>
      <c r="D1416" s="490">
        <v>113.78</v>
      </c>
      <c r="E1416" s="488"/>
    </row>
    <row r="1417" spans="1:5" x14ac:dyDescent="0.2">
      <c r="A1417" s="488" t="s">
        <v>1674</v>
      </c>
      <c r="B1417" s="489">
        <v>131</v>
      </c>
      <c r="C1417" s="490">
        <v>0</v>
      </c>
      <c r="D1417" s="490">
        <v>4.57</v>
      </c>
      <c r="E1417" s="488"/>
    </row>
    <row r="1418" spans="1:5" x14ac:dyDescent="0.2">
      <c r="A1418" s="488" t="s">
        <v>1675</v>
      </c>
      <c r="B1418" s="489">
        <v>108</v>
      </c>
      <c r="C1418" s="490">
        <v>0.6</v>
      </c>
      <c r="D1418" s="490">
        <v>75.209999999999994</v>
      </c>
      <c r="E1418" s="488"/>
    </row>
    <row r="1419" spans="1:5" x14ac:dyDescent="0.2">
      <c r="A1419" s="488" t="s">
        <v>1676</v>
      </c>
      <c r="B1419" s="489">
        <v>121</v>
      </c>
      <c r="C1419" s="490">
        <v>0</v>
      </c>
      <c r="D1419" s="490">
        <v>32.299999999999997</v>
      </c>
      <c r="E1419" s="488"/>
    </row>
    <row r="1420" spans="1:5" x14ac:dyDescent="0.2">
      <c r="A1420" s="488" t="s">
        <v>1677</v>
      </c>
      <c r="B1420" s="489">
        <v>105</v>
      </c>
      <c r="C1420" s="490">
        <v>36.67</v>
      </c>
      <c r="D1420" s="490">
        <v>109.21</v>
      </c>
      <c r="E1420" s="488"/>
    </row>
    <row r="1421" spans="1:5" x14ac:dyDescent="0.2">
      <c r="A1421" s="488" t="s">
        <v>1678</v>
      </c>
      <c r="B1421" s="489">
        <v>143</v>
      </c>
      <c r="C1421" s="490">
        <v>0</v>
      </c>
      <c r="D1421" s="490">
        <v>49.24</v>
      </c>
      <c r="E1421" s="488"/>
    </row>
    <row r="1422" spans="1:5" x14ac:dyDescent="0.2">
      <c r="A1422" s="488" t="s">
        <v>1679</v>
      </c>
      <c r="B1422" s="489">
        <v>50</v>
      </c>
      <c r="C1422" s="490">
        <v>0</v>
      </c>
      <c r="D1422" s="490">
        <v>4.47</v>
      </c>
      <c r="E1422" s="488"/>
    </row>
    <row r="1423" spans="1:5" x14ac:dyDescent="0.2">
      <c r="A1423" s="488" t="s">
        <v>1680</v>
      </c>
      <c r="B1423" s="489">
        <v>218</v>
      </c>
      <c r="C1423" s="490">
        <v>0</v>
      </c>
      <c r="D1423" s="490">
        <v>65.5</v>
      </c>
      <c r="E1423" s="488"/>
    </row>
    <row r="1424" spans="1:5" x14ac:dyDescent="0.2">
      <c r="A1424" s="488" t="s">
        <v>1681</v>
      </c>
      <c r="B1424" s="489">
        <v>150</v>
      </c>
      <c r="C1424" s="490">
        <v>25.14</v>
      </c>
      <c r="D1424" s="490">
        <v>128.77000000000001</v>
      </c>
      <c r="E1424" s="488"/>
    </row>
    <row r="1425" spans="1:5" x14ac:dyDescent="0.2">
      <c r="A1425" s="488" t="s">
        <v>1682</v>
      </c>
      <c r="B1425" s="489">
        <v>77</v>
      </c>
      <c r="C1425" s="490">
        <v>0</v>
      </c>
      <c r="D1425" s="490">
        <v>15.22</v>
      </c>
      <c r="E1425" s="488"/>
    </row>
    <row r="1426" spans="1:5" x14ac:dyDescent="0.2">
      <c r="A1426" s="488" t="s">
        <v>1683</v>
      </c>
      <c r="B1426" s="489">
        <v>172</v>
      </c>
      <c r="C1426" s="490">
        <v>0</v>
      </c>
      <c r="D1426" s="490">
        <v>18.48</v>
      </c>
      <c r="E1426" s="488"/>
    </row>
    <row r="1427" spans="1:5" x14ac:dyDescent="0.2">
      <c r="A1427" s="488" t="s">
        <v>1684</v>
      </c>
      <c r="B1427" s="489">
        <v>112</v>
      </c>
      <c r="C1427" s="490">
        <v>0</v>
      </c>
      <c r="D1427" s="490">
        <v>68.31</v>
      </c>
      <c r="E1427" s="488"/>
    </row>
    <row r="1428" spans="1:5" x14ac:dyDescent="0.2">
      <c r="A1428" s="488" t="s">
        <v>1685</v>
      </c>
      <c r="B1428" s="489">
        <v>91</v>
      </c>
      <c r="C1428" s="490">
        <v>0</v>
      </c>
      <c r="D1428" s="490">
        <v>28.34</v>
      </c>
      <c r="E1428" s="488"/>
    </row>
    <row r="1429" spans="1:5" x14ac:dyDescent="0.2">
      <c r="A1429" s="488" t="s">
        <v>1686</v>
      </c>
      <c r="B1429" s="489">
        <v>182</v>
      </c>
      <c r="C1429" s="490">
        <v>0</v>
      </c>
      <c r="D1429" s="490">
        <v>60.99</v>
      </c>
      <c r="E1429" s="488"/>
    </row>
    <row r="1430" spans="1:5" x14ac:dyDescent="0.2">
      <c r="A1430" s="488" t="s">
        <v>1687</v>
      </c>
      <c r="B1430" s="489">
        <v>212</v>
      </c>
      <c r="C1430" s="490">
        <v>0</v>
      </c>
      <c r="D1430" s="490">
        <v>59.55</v>
      </c>
      <c r="E1430" s="488"/>
    </row>
    <row r="1431" spans="1:5" x14ac:dyDescent="0.2">
      <c r="A1431" s="488" t="s">
        <v>1688</v>
      </c>
      <c r="B1431" s="489">
        <v>135</v>
      </c>
      <c r="C1431" s="490">
        <v>0</v>
      </c>
      <c r="D1431" s="490">
        <v>25.83</v>
      </c>
      <c r="E1431" s="488"/>
    </row>
    <row r="1432" spans="1:5" x14ac:dyDescent="0.2">
      <c r="A1432" s="488" t="s">
        <v>1689</v>
      </c>
      <c r="B1432" s="489">
        <v>87</v>
      </c>
      <c r="C1432" s="490">
        <v>2.69</v>
      </c>
      <c r="D1432" s="490">
        <v>62.79</v>
      </c>
      <c r="E1432" s="488"/>
    </row>
    <row r="1433" spans="1:5" x14ac:dyDescent="0.2">
      <c r="A1433" s="488" t="s">
        <v>1690</v>
      </c>
      <c r="B1433" s="489">
        <v>98</v>
      </c>
      <c r="C1433" s="490">
        <v>0</v>
      </c>
      <c r="D1433" s="490">
        <v>42.74</v>
      </c>
      <c r="E1433" s="488"/>
    </row>
    <row r="1434" spans="1:5" x14ac:dyDescent="0.2">
      <c r="A1434" s="488" t="s">
        <v>1691</v>
      </c>
      <c r="B1434" s="489">
        <v>231</v>
      </c>
      <c r="C1434" s="490">
        <v>0</v>
      </c>
      <c r="D1434" s="490">
        <v>17.75</v>
      </c>
      <c r="E1434" s="488"/>
    </row>
    <row r="1435" spans="1:5" x14ac:dyDescent="0.2">
      <c r="A1435" s="488" t="s">
        <v>1692</v>
      </c>
      <c r="B1435" s="489">
        <v>140</v>
      </c>
      <c r="C1435" s="490">
        <v>0</v>
      </c>
      <c r="D1435" s="490">
        <v>54.28</v>
      </c>
      <c r="E1435" s="488"/>
    </row>
    <row r="1436" spans="1:5" x14ac:dyDescent="0.2">
      <c r="A1436" s="488" t="s">
        <v>1693</v>
      </c>
      <c r="B1436" s="489">
        <v>184</v>
      </c>
      <c r="C1436" s="490">
        <v>0</v>
      </c>
      <c r="D1436" s="490">
        <v>0</v>
      </c>
      <c r="E1436" s="488"/>
    </row>
    <row r="1437" spans="1:5" x14ac:dyDescent="0.2">
      <c r="A1437" s="488" t="s">
        <v>1694</v>
      </c>
      <c r="B1437" s="489">
        <v>47</v>
      </c>
      <c r="C1437" s="490">
        <v>0</v>
      </c>
      <c r="D1437" s="490">
        <v>27.57</v>
      </c>
      <c r="E1437" s="488"/>
    </row>
    <row r="1438" spans="1:5" x14ac:dyDescent="0.2">
      <c r="A1438" s="488" t="s">
        <v>1695</v>
      </c>
      <c r="B1438" s="489">
        <v>96</v>
      </c>
      <c r="C1438" s="490">
        <v>12.97</v>
      </c>
      <c r="D1438" s="490">
        <v>79.3</v>
      </c>
      <c r="E1438" s="488"/>
    </row>
    <row r="1439" spans="1:5" x14ac:dyDescent="0.2">
      <c r="A1439" s="488" t="s">
        <v>1696</v>
      </c>
      <c r="B1439" s="489">
        <v>193</v>
      </c>
      <c r="C1439" s="490">
        <v>0</v>
      </c>
      <c r="D1439" s="490">
        <v>64.77</v>
      </c>
      <c r="E1439" s="488"/>
    </row>
    <row r="1440" spans="1:5" x14ac:dyDescent="0.2">
      <c r="A1440" s="488" t="s">
        <v>1697</v>
      </c>
      <c r="B1440" s="489">
        <v>150</v>
      </c>
      <c r="C1440" s="490">
        <v>0</v>
      </c>
      <c r="D1440" s="490">
        <v>52.84</v>
      </c>
      <c r="E1440" s="488"/>
    </row>
    <row r="1441" spans="1:5" x14ac:dyDescent="0.2">
      <c r="A1441" s="488" t="s">
        <v>1698</v>
      </c>
      <c r="B1441" s="489">
        <v>95</v>
      </c>
      <c r="C1441" s="490">
        <v>0</v>
      </c>
      <c r="D1441" s="490">
        <v>64.87</v>
      </c>
      <c r="E1441" s="488"/>
    </row>
    <row r="1442" spans="1:5" x14ac:dyDescent="0.2">
      <c r="A1442" s="488" t="s">
        <v>1699</v>
      </c>
      <c r="B1442" s="489">
        <v>156</v>
      </c>
      <c r="C1442" s="490">
        <v>0</v>
      </c>
      <c r="D1442" s="490">
        <v>22.86</v>
      </c>
      <c r="E1442" s="488"/>
    </row>
    <row r="1443" spans="1:5" x14ac:dyDescent="0.2">
      <c r="A1443" s="488" t="s">
        <v>1700</v>
      </c>
      <c r="B1443" s="489">
        <v>280</v>
      </c>
      <c r="C1443" s="490">
        <v>0</v>
      </c>
      <c r="D1443" s="490">
        <v>71.03</v>
      </c>
      <c r="E1443" s="488"/>
    </row>
    <row r="1444" spans="1:5" x14ac:dyDescent="0.2">
      <c r="A1444" s="488" t="s">
        <v>1701</v>
      </c>
      <c r="B1444" s="489">
        <v>446</v>
      </c>
      <c r="C1444" s="490">
        <v>0</v>
      </c>
      <c r="D1444" s="490">
        <v>59.99</v>
      </c>
      <c r="E1444" s="488"/>
    </row>
    <row r="1445" spans="1:5" x14ac:dyDescent="0.2">
      <c r="A1445" s="488" t="s">
        <v>1702</v>
      </c>
      <c r="B1445" s="489">
        <v>192</v>
      </c>
      <c r="C1445" s="490">
        <v>0</v>
      </c>
      <c r="D1445" s="490">
        <v>106.11</v>
      </c>
      <c r="E1445" s="488"/>
    </row>
    <row r="1446" spans="1:5" x14ac:dyDescent="0.2">
      <c r="A1446" s="488" t="s">
        <v>1703</v>
      </c>
      <c r="B1446" s="489">
        <v>176</v>
      </c>
      <c r="C1446" s="490">
        <v>0</v>
      </c>
      <c r="D1446" s="490">
        <v>95.68</v>
      </c>
      <c r="E1446" s="488"/>
    </row>
    <row r="1447" spans="1:5" x14ac:dyDescent="0.2">
      <c r="A1447" s="488" t="s">
        <v>1704</v>
      </c>
      <c r="B1447" s="489">
        <v>89</v>
      </c>
      <c r="C1447" s="490">
        <v>0</v>
      </c>
      <c r="D1447" s="490">
        <v>27.72</v>
      </c>
      <c r="E1447" s="488"/>
    </row>
    <row r="1448" spans="1:5" x14ac:dyDescent="0.2">
      <c r="A1448" s="488" t="s">
        <v>1705</v>
      </c>
      <c r="B1448" s="489">
        <v>66</v>
      </c>
      <c r="C1448" s="490">
        <v>0</v>
      </c>
      <c r="D1448" s="490">
        <v>0</v>
      </c>
      <c r="E1448" s="488"/>
    </row>
    <row r="1449" spans="1:5" x14ac:dyDescent="0.2">
      <c r="A1449" s="488" t="s">
        <v>1706</v>
      </c>
      <c r="B1449" s="489">
        <v>155</v>
      </c>
      <c r="C1449" s="490">
        <v>0</v>
      </c>
      <c r="D1449" s="490">
        <v>52.09</v>
      </c>
      <c r="E1449" s="488"/>
    </row>
    <row r="1450" spans="1:5" x14ac:dyDescent="0.2">
      <c r="A1450" s="488" t="s">
        <v>1707</v>
      </c>
      <c r="B1450" s="489">
        <v>69</v>
      </c>
      <c r="C1450" s="490">
        <v>0</v>
      </c>
      <c r="D1450" s="490">
        <v>15.5</v>
      </c>
      <c r="E1450" s="488"/>
    </row>
    <row r="1451" spans="1:5" x14ac:dyDescent="0.2">
      <c r="A1451" s="488" t="s">
        <v>1708</v>
      </c>
      <c r="B1451" s="489">
        <v>144</v>
      </c>
      <c r="C1451" s="490">
        <v>55.76</v>
      </c>
      <c r="D1451" s="490">
        <v>155.24</v>
      </c>
      <c r="E1451" s="488"/>
    </row>
    <row r="1452" spans="1:5" x14ac:dyDescent="0.2">
      <c r="A1452" s="488" t="s">
        <v>1709</v>
      </c>
      <c r="B1452" s="489">
        <v>167</v>
      </c>
      <c r="C1452" s="490">
        <v>194.05</v>
      </c>
      <c r="D1452" s="490">
        <v>309.42</v>
      </c>
      <c r="E1452" s="488"/>
    </row>
    <row r="1453" spans="1:5" x14ac:dyDescent="0.2">
      <c r="A1453" s="488" t="s">
        <v>1710</v>
      </c>
      <c r="B1453" s="489">
        <v>223</v>
      </c>
      <c r="C1453" s="490">
        <v>0</v>
      </c>
      <c r="D1453" s="490">
        <v>43.95</v>
      </c>
      <c r="E1453" s="488"/>
    </row>
    <row r="1454" spans="1:5" x14ac:dyDescent="0.2">
      <c r="A1454" s="488" t="s">
        <v>1711</v>
      </c>
      <c r="B1454" s="489">
        <v>59</v>
      </c>
      <c r="C1454" s="490">
        <v>0</v>
      </c>
      <c r="D1454" s="490">
        <v>0</v>
      </c>
      <c r="E1454" s="488"/>
    </row>
    <row r="1455" spans="1:5" x14ac:dyDescent="0.2">
      <c r="A1455" s="488" t="s">
        <v>1712</v>
      </c>
      <c r="B1455" s="489">
        <v>111</v>
      </c>
      <c r="C1455" s="490">
        <v>0</v>
      </c>
      <c r="D1455" s="490">
        <v>24.6</v>
      </c>
      <c r="E1455" s="488"/>
    </row>
    <row r="1456" spans="1:5" x14ac:dyDescent="0.2">
      <c r="A1456" s="488" t="s">
        <v>1713</v>
      </c>
      <c r="B1456" s="489">
        <v>61</v>
      </c>
      <c r="C1456" s="490">
        <v>0</v>
      </c>
      <c r="D1456" s="490">
        <v>10.15</v>
      </c>
      <c r="E1456" s="488"/>
    </row>
    <row r="1457" spans="1:5" x14ac:dyDescent="0.2">
      <c r="A1457" s="488" t="s">
        <v>1714</v>
      </c>
      <c r="B1457" s="489">
        <v>193</v>
      </c>
      <c r="C1457" s="490">
        <v>0</v>
      </c>
      <c r="D1457" s="490">
        <v>53.1</v>
      </c>
      <c r="E1457" s="488"/>
    </row>
    <row r="1458" spans="1:5" x14ac:dyDescent="0.2">
      <c r="A1458" s="488" t="s">
        <v>1715</v>
      </c>
      <c r="B1458" s="489">
        <v>107</v>
      </c>
      <c r="C1458" s="490">
        <v>0</v>
      </c>
      <c r="D1458" s="490">
        <v>25.86</v>
      </c>
      <c r="E1458" s="488"/>
    </row>
    <row r="1459" spans="1:5" x14ac:dyDescent="0.2">
      <c r="A1459" s="488" t="s">
        <v>1716</v>
      </c>
      <c r="B1459" s="489">
        <v>41</v>
      </c>
      <c r="C1459" s="490">
        <v>0</v>
      </c>
      <c r="D1459" s="490">
        <v>8.6999999999999993</v>
      </c>
      <c r="E1459" s="488"/>
    </row>
    <row r="1460" spans="1:5" x14ac:dyDescent="0.2">
      <c r="A1460" s="488" t="s">
        <v>1717</v>
      </c>
      <c r="B1460" s="489">
        <v>154</v>
      </c>
      <c r="C1460" s="490">
        <v>0</v>
      </c>
      <c r="D1460" s="490">
        <v>28.36</v>
      </c>
      <c r="E1460" s="488"/>
    </row>
    <row r="1461" spans="1:5" x14ac:dyDescent="0.2">
      <c r="A1461" s="488" t="s">
        <v>1718</v>
      </c>
      <c r="B1461" s="489">
        <v>109</v>
      </c>
      <c r="C1461" s="490">
        <v>0</v>
      </c>
      <c r="D1461" s="490">
        <v>28.4</v>
      </c>
      <c r="E1461" s="488"/>
    </row>
    <row r="1462" spans="1:5" x14ac:dyDescent="0.2">
      <c r="A1462" s="488" t="s">
        <v>1719</v>
      </c>
      <c r="B1462" s="489">
        <v>425</v>
      </c>
      <c r="C1462" s="490">
        <v>0</v>
      </c>
      <c r="D1462" s="490">
        <v>86.42</v>
      </c>
      <c r="E1462" s="488"/>
    </row>
    <row r="1463" spans="1:5" x14ac:dyDescent="0.2">
      <c r="A1463" s="488" t="s">
        <v>1720</v>
      </c>
      <c r="B1463" s="489">
        <v>285</v>
      </c>
      <c r="C1463" s="490">
        <v>0</v>
      </c>
      <c r="D1463" s="490">
        <v>81.11</v>
      </c>
      <c r="E1463" s="488"/>
    </row>
    <row r="1464" spans="1:5" x14ac:dyDescent="0.2">
      <c r="A1464" s="488" t="s">
        <v>1721</v>
      </c>
      <c r="B1464" s="489">
        <v>313</v>
      </c>
      <c r="C1464" s="490">
        <v>0</v>
      </c>
      <c r="D1464" s="490">
        <v>100.96</v>
      </c>
      <c r="E1464" s="488"/>
    </row>
    <row r="1465" spans="1:5" x14ac:dyDescent="0.2">
      <c r="A1465" s="488" t="s">
        <v>1722</v>
      </c>
      <c r="B1465" s="489">
        <v>157</v>
      </c>
      <c r="C1465" s="490">
        <v>0</v>
      </c>
      <c r="D1465" s="490">
        <v>47.53</v>
      </c>
      <c r="E1465" s="488"/>
    </row>
    <row r="1466" spans="1:5" x14ac:dyDescent="0.2">
      <c r="A1466" s="488" t="s">
        <v>1723</v>
      </c>
      <c r="B1466" s="489">
        <v>96</v>
      </c>
      <c r="C1466" s="490">
        <v>0</v>
      </c>
      <c r="D1466" s="490">
        <v>65.47</v>
      </c>
      <c r="E1466" s="488"/>
    </row>
    <row r="1467" spans="1:5" x14ac:dyDescent="0.2">
      <c r="A1467" s="488" t="s">
        <v>1724</v>
      </c>
      <c r="B1467" s="489">
        <v>160</v>
      </c>
      <c r="C1467" s="490">
        <v>0</v>
      </c>
      <c r="D1467" s="490">
        <v>41.92</v>
      </c>
      <c r="E1467" s="488"/>
    </row>
    <row r="1468" spans="1:5" x14ac:dyDescent="0.2">
      <c r="A1468" s="488" t="s">
        <v>1725</v>
      </c>
      <c r="B1468" s="489">
        <v>59</v>
      </c>
      <c r="C1468" s="490">
        <v>0</v>
      </c>
      <c r="D1468" s="490">
        <v>17.97</v>
      </c>
      <c r="E1468" s="488"/>
    </row>
    <row r="1469" spans="1:5" x14ac:dyDescent="0.2">
      <c r="A1469" s="488" t="s">
        <v>1726</v>
      </c>
      <c r="B1469" s="489">
        <v>359</v>
      </c>
      <c r="C1469" s="490">
        <v>229.7</v>
      </c>
      <c r="D1469" s="490">
        <v>477.72</v>
      </c>
      <c r="E1469" s="488"/>
    </row>
    <row r="1470" spans="1:5" x14ac:dyDescent="0.2">
      <c r="A1470" s="488" t="s">
        <v>1727</v>
      </c>
      <c r="B1470" s="489">
        <v>88</v>
      </c>
      <c r="C1470" s="490">
        <v>0</v>
      </c>
      <c r="D1470" s="490">
        <v>18.77</v>
      </c>
      <c r="E1470" s="488"/>
    </row>
    <row r="1471" spans="1:5" x14ac:dyDescent="0.2">
      <c r="A1471" s="488" t="s">
        <v>1728</v>
      </c>
      <c r="B1471" s="489">
        <v>189</v>
      </c>
      <c r="C1471" s="490">
        <v>1.49</v>
      </c>
      <c r="D1471" s="490">
        <v>132.06</v>
      </c>
      <c r="E1471" s="488"/>
    </row>
    <row r="1472" spans="1:5" x14ac:dyDescent="0.2">
      <c r="A1472" s="488" t="s">
        <v>1729</v>
      </c>
      <c r="B1472" s="489">
        <v>103</v>
      </c>
      <c r="C1472" s="490">
        <v>0</v>
      </c>
      <c r="D1472" s="490">
        <v>0</v>
      </c>
      <c r="E1472" s="488"/>
    </row>
    <row r="1473" spans="1:5" x14ac:dyDescent="0.2">
      <c r="A1473" s="488" t="s">
        <v>1730</v>
      </c>
      <c r="B1473" s="489">
        <v>89</v>
      </c>
      <c r="C1473" s="490">
        <v>0</v>
      </c>
      <c r="D1473" s="490">
        <v>5.08</v>
      </c>
      <c r="E1473" s="488"/>
    </row>
    <row r="1474" spans="1:5" x14ac:dyDescent="0.2">
      <c r="A1474" s="488" t="s">
        <v>1731</v>
      </c>
      <c r="B1474" s="489">
        <v>239</v>
      </c>
      <c r="C1474" s="490">
        <v>51.16</v>
      </c>
      <c r="D1474" s="490">
        <v>216.28</v>
      </c>
      <c r="E1474" s="488"/>
    </row>
    <row r="1475" spans="1:5" x14ac:dyDescent="0.2">
      <c r="A1475" s="488" t="s">
        <v>1732</v>
      </c>
      <c r="B1475" s="489">
        <v>119</v>
      </c>
      <c r="C1475" s="490">
        <v>0</v>
      </c>
      <c r="D1475" s="490">
        <v>62.74</v>
      </c>
      <c r="E1475" s="488"/>
    </row>
    <row r="1476" spans="1:5" x14ac:dyDescent="0.2">
      <c r="A1476" s="488" t="s">
        <v>1733</v>
      </c>
      <c r="B1476" s="489">
        <v>117</v>
      </c>
      <c r="C1476" s="490">
        <v>40.64</v>
      </c>
      <c r="D1476" s="490">
        <v>121.47</v>
      </c>
      <c r="E1476" s="488"/>
    </row>
    <row r="1477" spans="1:5" x14ac:dyDescent="0.2">
      <c r="A1477" s="488" t="s">
        <v>1734</v>
      </c>
      <c r="B1477" s="489">
        <v>200</v>
      </c>
      <c r="C1477" s="490">
        <v>0</v>
      </c>
      <c r="D1477" s="490">
        <v>93.66</v>
      </c>
      <c r="E1477" s="488"/>
    </row>
    <row r="1478" spans="1:5" x14ac:dyDescent="0.2">
      <c r="A1478" s="488" t="s">
        <v>1735</v>
      </c>
      <c r="B1478" s="489">
        <v>169</v>
      </c>
      <c r="C1478" s="490">
        <v>0</v>
      </c>
      <c r="D1478" s="490">
        <v>55.46</v>
      </c>
      <c r="E1478" s="488"/>
    </row>
    <row r="1479" spans="1:5" x14ac:dyDescent="0.2">
      <c r="A1479" s="488" t="s">
        <v>1736</v>
      </c>
      <c r="B1479" s="489">
        <v>47</v>
      </c>
      <c r="C1479" s="490">
        <v>35.380000000000003</v>
      </c>
      <c r="D1479" s="490">
        <v>67.849999999999994</v>
      </c>
      <c r="E1479" s="488"/>
    </row>
    <row r="1480" spans="1:5" x14ac:dyDescent="0.2">
      <c r="A1480" s="488" t="s">
        <v>1737</v>
      </c>
      <c r="B1480" s="489">
        <v>82</v>
      </c>
      <c r="C1480" s="490">
        <v>0</v>
      </c>
      <c r="D1480" s="490">
        <v>4.93</v>
      </c>
      <c r="E1480" s="488"/>
    </row>
    <row r="1481" spans="1:5" x14ac:dyDescent="0.2">
      <c r="A1481" s="488" t="s">
        <v>1738</v>
      </c>
      <c r="B1481" s="489">
        <v>163</v>
      </c>
      <c r="C1481" s="490">
        <v>0</v>
      </c>
      <c r="D1481" s="490">
        <v>81.81</v>
      </c>
      <c r="E1481" s="488"/>
    </row>
    <row r="1482" spans="1:5" x14ac:dyDescent="0.2">
      <c r="A1482" s="488" t="s">
        <v>1739</v>
      </c>
      <c r="B1482" s="489">
        <v>130</v>
      </c>
      <c r="C1482" s="490">
        <v>0</v>
      </c>
      <c r="D1482" s="490">
        <v>14.24</v>
      </c>
      <c r="E1482" s="488"/>
    </row>
    <row r="1483" spans="1:5" x14ac:dyDescent="0.2">
      <c r="A1483" s="488" t="s">
        <v>1740</v>
      </c>
      <c r="B1483" s="489">
        <v>31</v>
      </c>
      <c r="C1483" s="490">
        <v>22.86</v>
      </c>
      <c r="D1483" s="490">
        <v>44.28</v>
      </c>
      <c r="E1483" s="488" t="s">
        <v>344</v>
      </c>
    </row>
    <row r="1484" spans="1:5" x14ac:dyDescent="0.2">
      <c r="A1484" s="488" t="s">
        <v>1741</v>
      </c>
      <c r="B1484" s="489">
        <v>84</v>
      </c>
      <c r="C1484" s="490">
        <v>0</v>
      </c>
      <c r="D1484" s="490">
        <v>16.079999999999998</v>
      </c>
      <c r="E1484" s="488"/>
    </row>
    <row r="1485" spans="1:5" x14ac:dyDescent="0.2">
      <c r="A1485" s="488" t="s">
        <v>1742</v>
      </c>
      <c r="B1485" s="489">
        <v>322</v>
      </c>
      <c r="C1485" s="490">
        <v>0</v>
      </c>
      <c r="D1485" s="490">
        <v>199.37</v>
      </c>
      <c r="E1485" s="488"/>
    </row>
    <row r="1486" spans="1:5" x14ac:dyDescent="0.2">
      <c r="A1486" s="488" t="s">
        <v>1743</v>
      </c>
      <c r="B1486" s="489">
        <v>357</v>
      </c>
      <c r="C1486" s="490">
        <v>0</v>
      </c>
      <c r="D1486" s="490">
        <v>128.62</v>
      </c>
      <c r="E1486" s="488"/>
    </row>
    <row r="1487" spans="1:5" x14ac:dyDescent="0.2">
      <c r="A1487" s="488" t="s">
        <v>1744</v>
      </c>
      <c r="B1487" s="489">
        <v>46</v>
      </c>
      <c r="C1487" s="490">
        <v>0</v>
      </c>
      <c r="D1487" s="490">
        <v>15.25</v>
      </c>
      <c r="E1487" s="488"/>
    </row>
    <row r="1488" spans="1:5" x14ac:dyDescent="0.2">
      <c r="A1488" s="488" t="s">
        <v>1745</v>
      </c>
      <c r="B1488" s="489">
        <v>131</v>
      </c>
      <c r="C1488" s="490">
        <v>193.41</v>
      </c>
      <c r="D1488" s="490">
        <v>283.91000000000003</v>
      </c>
      <c r="E1488" s="488"/>
    </row>
    <row r="1489" spans="1:5" x14ac:dyDescent="0.2">
      <c r="A1489" s="488" t="s">
        <v>1746</v>
      </c>
      <c r="B1489" s="489">
        <v>60</v>
      </c>
      <c r="C1489" s="490">
        <v>0</v>
      </c>
      <c r="D1489" s="490">
        <v>4.47</v>
      </c>
      <c r="E1489" s="488"/>
    </row>
    <row r="1490" spans="1:5" x14ac:dyDescent="0.2">
      <c r="A1490" s="488" t="s">
        <v>1747</v>
      </c>
      <c r="B1490" s="489">
        <v>270</v>
      </c>
      <c r="C1490" s="490">
        <v>0</v>
      </c>
      <c r="D1490" s="490">
        <v>21.06</v>
      </c>
      <c r="E1490" s="488"/>
    </row>
    <row r="1491" spans="1:5" x14ac:dyDescent="0.2">
      <c r="A1491" s="488" t="s">
        <v>1748</v>
      </c>
      <c r="B1491" s="489">
        <v>247</v>
      </c>
      <c r="C1491" s="490">
        <v>0</v>
      </c>
      <c r="D1491" s="490">
        <v>24.18</v>
      </c>
      <c r="E1491" s="488"/>
    </row>
    <row r="1492" spans="1:5" x14ac:dyDescent="0.2">
      <c r="A1492" s="488" t="s">
        <v>1749</v>
      </c>
      <c r="B1492" s="489">
        <v>406</v>
      </c>
      <c r="C1492" s="490">
        <v>0</v>
      </c>
      <c r="D1492" s="490">
        <v>247.28</v>
      </c>
      <c r="E1492" s="488"/>
    </row>
    <row r="1493" spans="1:5" x14ac:dyDescent="0.2">
      <c r="A1493" s="488" t="s">
        <v>1750</v>
      </c>
      <c r="B1493" s="489">
        <v>238</v>
      </c>
      <c r="C1493" s="490">
        <v>0</v>
      </c>
      <c r="D1493" s="490">
        <v>82.19</v>
      </c>
      <c r="E1493" s="488"/>
    </row>
    <row r="1494" spans="1:5" x14ac:dyDescent="0.2">
      <c r="A1494" s="488" t="s">
        <v>1751</v>
      </c>
      <c r="B1494" s="489">
        <v>89</v>
      </c>
      <c r="C1494" s="490">
        <v>17.309999999999999</v>
      </c>
      <c r="D1494" s="490">
        <v>78.790000000000006</v>
      </c>
      <c r="E1494" s="488"/>
    </row>
    <row r="1495" spans="1:5" x14ac:dyDescent="0.2">
      <c r="A1495" s="488" t="s">
        <v>1752</v>
      </c>
      <c r="B1495" s="489">
        <v>163</v>
      </c>
      <c r="C1495" s="490">
        <v>0</v>
      </c>
      <c r="D1495" s="490">
        <v>44.91</v>
      </c>
      <c r="E1495" s="488"/>
    </row>
    <row r="1496" spans="1:5" x14ac:dyDescent="0.2">
      <c r="A1496" s="488" t="s">
        <v>1753</v>
      </c>
      <c r="B1496" s="489">
        <v>181</v>
      </c>
      <c r="C1496" s="490">
        <v>278.02</v>
      </c>
      <c r="D1496" s="490">
        <v>403.07</v>
      </c>
      <c r="E1496" s="488"/>
    </row>
    <row r="1497" spans="1:5" x14ac:dyDescent="0.2">
      <c r="A1497" s="488" t="s">
        <v>1754</v>
      </c>
      <c r="B1497" s="489">
        <v>50</v>
      </c>
      <c r="C1497" s="490">
        <v>0</v>
      </c>
      <c r="D1497" s="490">
        <v>15.01</v>
      </c>
      <c r="E1497" s="488"/>
    </row>
    <row r="1498" spans="1:5" x14ac:dyDescent="0.2">
      <c r="A1498" s="488" t="s">
        <v>1755</v>
      </c>
      <c r="B1498" s="489">
        <v>404</v>
      </c>
      <c r="C1498" s="490">
        <v>0</v>
      </c>
      <c r="D1498" s="490">
        <v>131.43</v>
      </c>
      <c r="E1498" s="488"/>
    </row>
    <row r="1499" spans="1:5" x14ac:dyDescent="0.2">
      <c r="A1499" s="488" t="s">
        <v>1756</v>
      </c>
      <c r="B1499" s="489">
        <v>368</v>
      </c>
      <c r="C1499" s="490">
        <v>0</v>
      </c>
      <c r="D1499" s="490">
        <v>126.46</v>
      </c>
      <c r="E1499" s="488"/>
    </row>
    <row r="1500" spans="1:5" x14ac:dyDescent="0.2">
      <c r="A1500" s="488" t="s">
        <v>1757</v>
      </c>
      <c r="B1500" s="489">
        <v>195</v>
      </c>
      <c r="C1500" s="490">
        <v>604.47</v>
      </c>
      <c r="D1500" s="490">
        <v>739.19</v>
      </c>
      <c r="E1500" s="488"/>
    </row>
    <row r="1501" spans="1:5" x14ac:dyDescent="0.2">
      <c r="A1501" s="488" t="s">
        <v>1758</v>
      </c>
      <c r="B1501" s="489">
        <v>51</v>
      </c>
      <c r="C1501" s="490">
        <v>0</v>
      </c>
      <c r="D1501" s="490">
        <v>21.71</v>
      </c>
      <c r="E1501" s="488"/>
    </row>
    <row r="1502" spans="1:5" x14ac:dyDescent="0.2">
      <c r="A1502" s="488" t="s">
        <v>1759</v>
      </c>
      <c r="B1502" s="489">
        <v>208</v>
      </c>
      <c r="C1502" s="490">
        <v>0</v>
      </c>
      <c r="D1502" s="490">
        <v>42.71</v>
      </c>
      <c r="E1502" s="488"/>
    </row>
    <row r="1503" spans="1:5" x14ac:dyDescent="0.2">
      <c r="A1503" s="488" t="s">
        <v>1760</v>
      </c>
      <c r="B1503" s="489">
        <v>319</v>
      </c>
      <c r="C1503" s="490">
        <v>0</v>
      </c>
      <c r="D1503" s="490">
        <v>9.1</v>
      </c>
      <c r="E1503" s="488"/>
    </row>
    <row r="1504" spans="1:5" x14ac:dyDescent="0.2">
      <c r="A1504" s="488" t="s">
        <v>1761</v>
      </c>
      <c r="B1504" s="489">
        <v>110</v>
      </c>
      <c r="C1504" s="490">
        <v>0</v>
      </c>
      <c r="D1504" s="490">
        <v>61.02</v>
      </c>
      <c r="E1504" s="488"/>
    </row>
    <row r="1505" spans="1:5" x14ac:dyDescent="0.2">
      <c r="A1505" s="488" t="s">
        <v>1762</v>
      </c>
      <c r="B1505" s="489">
        <v>206</v>
      </c>
      <c r="C1505" s="490">
        <v>0</v>
      </c>
      <c r="D1505" s="490">
        <v>55.9</v>
      </c>
      <c r="E1505" s="488"/>
    </row>
    <row r="1506" spans="1:5" x14ac:dyDescent="0.2">
      <c r="A1506" s="488" t="s">
        <v>1763</v>
      </c>
      <c r="B1506" s="489">
        <v>163</v>
      </c>
      <c r="C1506" s="490">
        <v>0</v>
      </c>
      <c r="D1506" s="490">
        <v>17.62</v>
      </c>
      <c r="E1506" s="488"/>
    </row>
    <row r="1507" spans="1:5" x14ac:dyDescent="0.2">
      <c r="A1507" s="488" t="s">
        <v>1764</v>
      </c>
      <c r="B1507" s="489">
        <v>224</v>
      </c>
      <c r="C1507" s="490">
        <v>0</v>
      </c>
      <c r="D1507" s="490">
        <v>93.5</v>
      </c>
      <c r="E1507" s="488"/>
    </row>
    <row r="1508" spans="1:5" x14ac:dyDescent="0.2">
      <c r="A1508" s="488" t="s">
        <v>1765</v>
      </c>
      <c r="B1508" s="489">
        <v>140</v>
      </c>
      <c r="C1508" s="490">
        <v>0</v>
      </c>
      <c r="D1508" s="490">
        <v>49.3</v>
      </c>
      <c r="E1508" s="488"/>
    </row>
    <row r="1509" spans="1:5" x14ac:dyDescent="0.2">
      <c r="A1509" s="488" t="s">
        <v>1766</v>
      </c>
      <c r="B1509" s="489">
        <v>91</v>
      </c>
      <c r="C1509" s="490">
        <v>0</v>
      </c>
      <c r="D1509" s="490">
        <v>21.26</v>
      </c>
      <c r="E1509" s="488"/>
    </row>
    <row r="1510" spans="1:5" x14ac:dyDescent="0.2">
      <c r="A1510" s="488" t="s">
        <v>1767</v>
      </c>
      <c r="B1510" s="489">
        <v>87</v>
      </c>
      <c r="C1510" s="490">
        <v>0</v>
      </c>
      <c r="D1510" s="490">
        <v>14.3</v>
      </c>
      <c r="E1510" s="488"/>
    </row>
    <row r="1511" spans="1:5" x14ac:dyDescent="0.2">
      <c r="A1511" s="488" t="s">
        <v>1768</v>
      </c>
      <c r="B1511" s="489">
        <v>157</v>
      </c>
      <c r="C1511" s="490">
        <v>0</v>
      </c>
      <c r="D1511" s="490">
        <v>81.23</v>
      </c>
      <c r="E1511" s="488"/>
    </row>
    <row r="1512" spans="1:5" x14ac:dyDescent="0.2">
      <c r="A1512" s="488" t="s">
        <v>1769</v>
      </c>
      <c r="B1512" s="489">
        <v>53</v>
      </c>
      <c r="C1512" s="490">
        <v>0</v>
      </c>
      <c r="D1512" s="490">
        <v>22.36</v>
      </c>
      <c r="E1512" s="488"/>
    </row>
    <row r="1513" spans="1:5" x14ac:dyDescent="0.2">
      <c r="A1513" s="488" t="s">
        <v>1770</v>
      </c>
      <c r="B1513" s="489">
        <v>55</v>
      </c>
      <c r="C1513" s="490">
        <v>0</v>
      </c>
      <c r="D1513" s="490">
        <v>13.38</v>
      </c>
      <c r="E1513" s="488"/>
    </row>
    <row r="1514" spans="1:5" x14ac:dyDescent="0.2">
      <c r="A1514" s="488" t="s">
        <v>1771</v>
      </c>
      <c r="B1514" s="489">
        <v>152</v>
      </c>
      <c r="C1514" s="490">
        <v>0</v>
      </c>
      <c r="D1514" s="490">
        <v>86.62</v>
      </c>
      <c r="E1514" s="488"/>
    </row>
    <row r="1515" spans="1:5" x14ac:dyDescent="0.2">
      <c r="A1515" s="488" t="s">
        <v>1772</v>
      </c>
      <c r="B1515" s="489">
        <v>109</v>
      </c>
      <c r="C1515" s="490">
        <v>0</v>
      </c>
      <c r="D1515" s="490">
        <v>13.66</v>
      </c>
      <c r="E1515" s="488"/>
    </row>
    <row r="1516" spans="1:5" x14ac:dyDescent="0.2">
      <c r="A1516" s="488" t="s">
        <v>1773</v>
      </c>
      <c r="B1516" s="489">
        <v>124</v>
      </c>
      <c r="C1516" s="490">
        <v>0</v>
      </c>
      <c r="D1516" s="490">
        <v>15.64</v>
      </c>
      <c r="E1516" s="488"/>
    </row>
    <row r="1517" spans="1:5" x14ac:dyDescent="0.2">
      <c r="A1517" s="488" t="s">
        <v>1774</v>
      </c>
      <c r="B1517" s="489">
        <v>203</v>
      </c>
      <c r="C1517" s="490">
        <v>0</v>
      </c>
      <c r="D1517" s="490">
        <v>50.06</v>
      </c>
      <c r="E1517" s="488"/>
    </row>
    <row r="1518" spans="1:5" x14ac:dyDescent="0.2">
      <c r="A1518" s="488" t="s">
        <v>1775</v>
      </c>
      <c r="B1518" s="489">
        <v>128</v>
      </c>
      <c r="C1518" s="490">
        <v>0</v>
      </c>
      <c r="D1518" s="490">
        <v>39.58</v>
      </c>
      <c r="E1518" s="488"/>
    </row>
    <row r="1519" spans="1:5" x14ac:dyDescent="0.2">
      <c r="A1519" s="488" t="s">
        <v>1776</v>
      </c>
      <c r="B1519" s="489">
        <v>240</v>
      </c>
      <c r="C1519" s="490">
        <v>0</v>
      </c>
      <c r="D1519" s="490">
        <v>132.97</v>
      </c>
      <c r="E1519" s="488"/>
    </row>
    <row r="1520" spans="1:5" x14ac:dyDescent="0.2">
      <c r="A1520" s="488" t="s">
        <v>1777</v>
      </c>
      <c r="B1520" s="489">
        <v>95</v>
      </c>
      <c r="C1520" s="490">
        <v>27.76</v>
      </c>
      <c r="D1520" s="490">
        <v>93.39</v>
      </c>
      <c r="E1520" s="488"/>
    </row>
    <row r="1521" spans="1:5" x14ac:dyDescent="0.2">
      <c r="A1521" s="488" t="s">
        <v>1778</v>
      </c>
      <c r="B1521" s="489">
        <v>198</v>
      </c>
      <c r="C1521" s="490">
        <v>0</v>
      </c>
      <c r="D1521" s="490">
        <v>101.4</v>
      </c>
      <c r="E1521" s="488"/>
    </row>
    <row r="1522" spans="1:5" x14ac:dyDescent="0.2">
      <c r="A1522" s="488" t="s">
        <v>1779</v>
      </c>
      <c r="B1522" s="489">
        <v>203</v>
      </c>
      <c r="C1522" s="490">
        <v>0</v>
      </c>
      <c r="D1522" s="490">
        <v>58.75</v>
      </c>
      <c r="E1522" s="488"/>
    </row>
    <row r="1523" spans="1:5" x14ac:dyDescent="0.2">
      <c r="A1523" s="488" t="s">
        <v>1780</v>
      </c>
      <c r="B1523" s="489">
        <v>59</v>
      </c>
      <c r="C1523" s="490">
        <v>0</v>
      </c>
      <c r="D1523" s="490">
        <v>10.49</v>
      </c>
      <c r="E1523" s="488"/>
    </row>
    <row r="1524" spans="1:5" x14ac:dyDescent="0.2">
      <c r="A1524" s="488" t="s">
        <v>1781</v>
      </c>
      <c r="B1524" s="489">
        <v>441</v>
      </c>
      <c r="C1524" s="490">
        <v>0</v>
      </c>
      <c r="D1524" s="490">
        <v>64.05</v>
      </c>
      <c r="E1524" s="488"/>
    </row>
    <row r="1525" spans="1:5" x14ac:dyDescent="0.2">
      <c r="A1525" s="488" t="s">
        <v>1782</v>
      </c>
      <c r="B1525" s="489">
        <v>87</v>
      </c>
      <c r="C1525" s="490">
        <v>0</v>
      </c>
      <c r="D1525" s="490">
        <v>0</v>
      </c>
      <c r="E1525" s="488"/>
    </row>
    <row r="1526" spans="1:5" x14ac:dyDescent="0.2">
      <c r="A1526" s="488" t="s">
        <v>1783</v>
      </c>
      <c r="B1526" s="489">
        <v>62</v>
      </c>
      <c r="C1526" s="490">
        <v>7.06</v>
      </c>
      <c r="D1526" s="490">
        <v>49.89</v>
      </c>
      <c r="E1526" s="488"/>
    </row>
    <row r="1527" spans="1:5" x14ac:dyDescent="0.2">
      <c r="A1527" s="488" t="s">
        <v>1784</v>
      </c>
      <c r="B1527" s="489">
        <v>72</v>
      </c>
      <c r="C1527" s="490">
        <v>0</v>
      </c>
      <c r="D1527" s="490">
        <v>23.88</v>
      </c>
      <c r="E1527" s="488"/>
    </row>
    <row r="1528" spans="1:5" x14ac:dyDescent="0.2">
      <c r="A1528" s="488" t="s">
        <v>1785</v>
      </c>
      <c r="B1528" s="489">
        <v>155</v>
      </c>
      <c r="C1528" s="490">
        <v>0</v>
      </c>
      <c r="D1528" s="490">
        <v>39.71</v>
      </c>
      <c r="E1528" s="488"/>
    </row>
    <row r="1529" spans="1:5" x14ac:dyDescent="0.2">
      <c r="A1529" s="488" t="s">
        <v>1786</v>
      </c>
      <c r="B1529" s="489">
        <v>57</v>
      </c>
      <c r="C1529" s="490">
        <v>52.35</v>
      </c>
      <c r="D1529" s="490">
        <v>91.72</v>
      </c>
      <c r="E1529" s="488"/>
    </row>
    <row r="1530" spans="1:5" x14ac:dyDescent="0.2">
      <c r="A1530" s="488" t="s">
        <v>1787</v>
      </c>
      <c r="B1530" s="489">
        <v>58</v>
      </c>
      <c r="C1530" s="490">
        <v>0</v>
      </c>
      <c r="D1530" s="490">
        <v>0</v>
      </c>
      <c r="E1530" s="488"/>
    </row>
    <row r="1531" spans="1:5" x14ac:dyDescent="0.2">
      <c r="A1531" s="488" t="s">
        <v>1788</v>
      </c>
      <c r="B1531" s="489">
        <v>44</v>
      </c>
      <c r="C1531" s="490">
        <v>0</v>
      </c>
      <c r="D1531" s="490">
        <v>21.45</v>
      </c>
      <c r="E1531" s="488"/>
    </row>
    <row r="1532" spans="1:5" x14ac:dyDescent="0.2">
      <c r="A1532" s="488" t="s">
        <v>1789</v>
      </c>
      <c r="B1532" s="489">
        <v>376</v>
      </c>
      <c r="C1532" s="490">
        <v>0</v>
      </c>
      <c r="D1532" s="490">
        <v>107.29</v>
      </c>
      <c r="E1532" s="488"/>
    </row>
    <row r="1533" spans="1:5" x14ac:dyDescent="0.2">
      <c r="A1533" s="488" t="s">
        <v>1790</v>
      </c>
      <c r="B1533" s="489">
        <v>122</v>
      </c>
      <c r="C1533" s="490">
        <v>0</v>
      </c>
      <c r="D1533" s="490">
        <v>72.42</v>
      </c>
      <c r="E1533" s="488"/>
    </row>
    <row r="1534" spans="1:5" x14ac:dyDescent="0.2">
      <c r="A1534" s="488" t="s">
        <v>1791</v>
      </c>
      <c r="B1534" s="489">
        <v>72</v>
      </c>
      <c r="C1534" s="490">
        <v>0</v>
      </c>
      <c r="D1534" s="490">
        <v>14.01</v>
      </c>
      <c r="E1534" s="488"/>
    </row>
    <row r="1535" spans="1:5" x14ac:dyDescent="0.2">
      <c r="A1535" s="488" t="s">
        <v>1792</v>
      </c>
      <c r="B1535" s="489">
        <v>66</v>
      </c>
      <c r="C1535" s="490">
        <v>0</v>
      </c>
      <c r="D1535" s="490">
        <v>0</v>
      </c>
      <c r="E1535" s="488"/>
    </row>
    <row r="1536" spans="1:5" x14ac:dyDescent="0.2">
      <c r="A1536" s="488" t="s">
        <v>1793</v>
      </c>
      <c r="B1536" s="489">
        <v>157</v>
      </c>
      <c r="C1536" s="490">
        <v>0</v>
      </c>
      <c r="D1536" s="490">
        <v>9.83</v>
      </c>
      <c r="E1536" s="488"/>
    </row>
    <row r="1537" spans="1:5" x14ac:dyDescent="0.2">
      <c r="A1537" s="488" t="s">
        <v>1794</v>
      </c>
      <c r="B1537" s="489">
        <v>172</v>
      </c>
      <c r="C1537" s="490">
        <v>55.52</v>
      </c>
      <c r="D1537" s="490">
        <v>174.35</v>
      </c>
      <c r="E1537" s="488"/>
    </row>
    <row r="1538" spans="1:5" x14ac:dyDescent="0.2">
      <c r="A1538" s="488" t="s">
        <v>1795</v>
      </c>
      <c r="B1538" s="489">
        <v>341</v>
      </c>
      <c r="C1538" s="490">
        <v>0</v>
      </c>
      <c r="D1538" s="490">
        <v>220.45</v>
      </c>
      <c r="E1538" s="488"/>
    </row>
    <row r="1539" spans="1:5" x14ac:dyDescent="0.2">
      <c r="A1539" s="488" t="s">
        <v>1796</v>
      </c>
      <c r="B1539" s="489">
        <v>109</v>
      </c>
      <c r="C1539" s="490">
        <v>0</v>
      </c>
      <c r="D1539" s="490">
        <v>34.75</v>
      </c>
      <c r="E1539" s="488"/>
    </row>
    <row r="1540" spans="1:5" x14ac:dyDescent="0.2">
      <c r="A1540" s="488" t="s">
        <v>1797</v>
      </c>
      <c r="B1540" s="489">
        <v>155</v>
      </c>
      <c r="C1540" s="490">
        <v>34.880000000000003</v>
      </c>
      <c r="D1540" s="490">
        <v>141.96</v>
      </c>
      <c r="E1540" s="488"/>
    </row>
    <row r="1541" spans="1:5" x14ac:dyDescent="0.2">
      <c r="A1541" s="488" t="s">
        <v>1798</v>
      </c>
      <c r="B1541" s="489">
        <v>255</v>
      </c>
      <c r="C1541" s="490">
        <v>946.49</v>
      </c>
      <c r="D1541" s="490">
        <v>1122.6600000000001</v>
      </c>
      <c r="E1541" s="488"/>
    </row>
    <row r="1542" spans="1:5" x14ac:dyDescent="0.2">
      <c r="A1542" s="488" t="s">
        <v>1799</v>
      </c>
      <c r="B1542" s="489">
        <v>201</v>
      </c>
      <c r="C1542" s="490">
        <v>0</v>
      </c>
      <c r="D1542" s="490">
        <v>44.08</v>
      </c>
      <c r="E1542" s="488"/>
    </row>
    <row r="1543" spans="1:5" x14ac:dyDescent="0.2">
      <c r="A1543" s="488" t="s">
        <v>1800</v>
      </c>
      <c r="B1543" s="489">
        <v>200</v>
      </c>
      <c r="C1543" s="490">
        <v>0</v>
      </c>
      <c r="D1543" s="490">
        <v>49.09</v>
      </c>
      <c r="E1543" s="488"/>
    </row>
    <row r="1544" spans="1:5" x14ac:dyDescent="0.2">
      <c r="A1544" s="488" t="s">
        <v>1801</v>
      </c>
      <c r="B1544" s="489">
        <v>85</v>
      </c>
      <c r="C1544" s="490">
        <v>0</v>
      </c>
      <c r="D1544" s="490">
        <v>9.0399999999999991</v>
      </c>
      <c r="E1544" s="488"/>
    </row>
    <row r="1545" spans="1:5" x14ac:dyDescent="0.2">
      <c r="A1545" s="488" t="s">
        <v>1802</v>
      </c>
      <c r="B1545" s="489">
        <v>60</v>
      </c>
      <c r="C1545" s="490">
        <v>0</v>
      </c>
      <c r="D1545" s="490">
        <v>0</v>
      </c>
      <c r="E1545" s="488"/>
    </row>
    <row r="1546" spans="1:5" x14ac:dyDescent="0.2">
      <c r="A1546" s="488" t="s">
        <v>1803</v>
      </c>
      <c r="B1546" s="489">
        <v>52</v>
      </c>
      <c r="C1546" s="490">
        <v>0</v>
      </c>
      <c r="D1546" s="490">
        <v>31.04</v>
      </c>
      <c r="E1546" s="488"/>
    </row>
    <row r="1547" spans="1:5" x14ac:dyDescent="0.2">
      <c r="A1547" s="488" t="s">
        <v>1804</v>
      </c>
      <c r="B1547" s="489">
        <v>149</v>
      </c>
      <c r="C1547" s="490">
        <v>0</v>
      </c>
      <c r="D1547" s="490">
        <v>28.74</v>
      </c>
      <c r="E1547" s="488"/>
    </row>
    <row r="1548" spans="1:5" x14ac:dyDescent="0.2">
      <c r="A1548" s="488" t="s">
        <v>1805</v>
      </c>
      <c r="B1548" s="489">
        <v>113</v>
      </c>
      <c r="C1548" s="490">
        <v>1.33</v>
      </c>
      <c r="D1548" s="490">
        <v>79.400000000000006</v>
      </c>
      <c r="E1548" s="488"/>
    </row>
    <row r="1549" spans="1:5" x14ac:dyDescent="0.2">
      <c r="A1549" s="488" t="s">
        <v>1806</v>
      </c>
      <c r="B1549" s="489">
        <v>153</v>
      </c>
      <c r="C1549" s="490">
        <v>230.95</v>
      </c>
      <c r="D1549" s="490">
        <v>336.66</v>
      </c>
      <c r="E1549" s="488"/>
    </row>
    <row r="1550" spans="1:5" x14ac:dyDescent="0.2">
      <c r="A1550" s="488" t="s">
        <v>1807</v>
      </c>
      <c r="B1550" s="489">
        <v>226</v>
      </c>
      <c r="C1550" s="490">
        <v>0</v>
      </c>
      <c r="D1550" s="490">
        <v>0</v>
      </c>
      <c r="E1550" s="488"/>
    </row>
    <row r="1551" spans="1:5" x14ac:dyDescent="0.2">
      <c r="A1551" s="488" t="s">
        <v>1808</v>
      </c>
      <c r="B1551" s="489">
        <v>160</v>
      </c>
      <c r="C1551" s="490">
        <v>0</v>
      </c>
      <c r="D1551" s="490">
        <v>26.49</v>
      </c>
      <c r="E1551" s="488"/>
    </row>
    <row r="1552" spans="1:5" x14ac:dyDescent="0.2">
      <c r="A1552" s="488" t="s">
        <v>1809</v>
      </c>
      <c r="B1552" s="489">
        <v>192</v>
      </c>
      <c r="C1552" s="490">
        <v>0</v>
      </c>
      <c r="D1552" s="490">
        <v>32.369999999999997</v>
      </c>
      <c r="E1552" s="488"/>
    </row>
    <row r="1553" spans="1:5" x14ac:dyDescent="0.2">
      <c r="A1553" s="488" t="s">
        <v>1810</v>
      </c>
      <c r="B1553" s="489">
        <v>118</v>
      </c>
      <c r="C1553" s="490">
        <v>0</v>
      </c>
      <c r="D1553" s="490">
        <v>53.28</v>
      </c>
      <c r="E1553" s="488"/>
    </row>
    <row r="1554" spans="1:5" x14ac:dyDescent="0.2">
      <c r="A1554" s="488" t="s">
        <v>1811</v>
      </c>
      <c r="B1554" s="489">
        <v>76</v>
      </c>
      <c r="C1554" s="490">
        <v>0</v>
      </c>
      <c r="D1554" s="490">
        <v>14.48</v>
      </c>
      <c r="E1554" s="488"/>
    </row>
    <row r="1555" spans="1:5" x14ac:dyDescent="0.2">
      <c r="A1555" s="488" t="s">
        <v>1812</v>
      </c>
      <c r="B1555" s="489">
        <v>169</v>
      </c>
      <c r="C1555" s="490">
        <v>0.78</v>
      </c>
      <c r="D1555" s="490">
        <v>117.53</v>
      </c>
      <c r="E1555" s="488"/>
    </row>
    <row r="1556" spans="1:5" x14ac:dyDescent="0.2">
      <c r="A1556" s="488" t="s">
        <v>1813</v>
      </c>
      <c r="B1556" s="489">
        <v>77</v>
      </c>
      <c r="C1556" s="490">
        <v>0</v>
      </c>
      <c r="D1556" s="490">
        <v>5.71</v>
      </c>
      <c r="E1556" s="488"/>
    </row>
    <row r="1557" spans="1:5" x14ac:dyDescent="0.2">
      <c r="A1557" s="488" t="s">
        <v>1814</v>
      </c>
      <c r="B1557" s="489">
        <v>111</v>
      </c>
      <c r="C1557" s="490">
        <v>0</v>
      </c>
      <c r="D1557" s="490">
        <v>23.43</v>
      </c>
      <c r="E1557" s="488"/>
    </row>
    <row r="1558" spans="1:5" x14ac:dyDescent="0.2">
      <c r="A1558" s="488" t="s">
        <v>1815</v>
      </c>
      <c r="B1558" s="489">
        <v>172</v>
      </c>
      <c r="C1558" s="490">
        <v>0</v>
      </c>
      <c r="D1558" s="490">
        <v>34.299999999999997</v>
      </c>
      <c r="E1558" s="488"/>
    </row>
    <row r="1559" spans="1:5" x14ac:dyDescent="0.2">
      <c r="A1559" s="488" t="s">
        <v>1816</v>
      </c>
      <c r="B1559" s="489">
        <v>168</v>
      </c>
      <c r="C1559" s="490">
        <v>146.22</v>
      </c>
      <c r="D1559" s="490">
        <v>262.29000000000002</v>
      </c>
      <c r="E1559" s="488"/>
    </row>
    <row r="1560" spans="1:5" x14ac:dyDescent="0.2">
      <c r="A1560" s="488" t="s">
        <v>1817</v>
      </c>
      <c r="B1560" s="489">
        <v>86</v>
      </c>
      <c r="C1560" s="490">
        <v>9.56</v>
      </c>
      <c r="D1560" s="490">
        <v>68.98</v>
      </c>
      <c r="E1560" s="488"/>
    </row>
    <row r="1561" spans="1:5" x14ac:dyDescent="0.2">
      <c r="A1561" s="488" t="s">
        <v>1818</v>
      </c>
      <c r="B1561" s="489">
        <v>314</v>
      </c>
      <c r="C1561" s="490">
        <v>0</v>
      </c>
      <c r="D1561" s="490">
        <v>134.79</v>
      </c>
      <c r="E1561" s="488"/>
    </row>
    <row r="1562" spans="1:5" x14ac:dyDescent="0.2">
      <c r="A1562" s="488" t="s">
        <v>1819</v>
      </c>
      <c r="B1562" s="489">
        <v>49</v>
      </c>
      <c r="C1562" s="490">
        <v>0</v>
      </c>
      <c r="D1562" s="490">
        <v>4.92</v>
      </c>
      <c r="E1562" s="488"/>
    </row>
    <row r="1563" spans="1:5" x14ac:dyDescent="0.2">
      <c r="A1563" s="488" t="s">
        <v>1820</v>
      </c>
      <c r="B1563" s="489">
        <v>81</v>
      </c>
      <c r="C1563" s="490">
        <v>0</v>
      </c>
      <c r="D1563" s="490">
        <v>43.73</v>
      </c>
      <c r="E1563" s="488"/>
    </row>
    <row r="1564" spans="1:5" x14ac:dyDescent="0.2">
      <c r="A1564" s="488" t="s">
        <v>1821</v>
      </c>
      <c r="B1564" s="489">
        <v>251</v>
      </c>
      <c r="C1564" s="490">
        <v>0</v>
      </c>
      <c r="D1564" s="490">
        <v>8.85</v>
      </c>
      <c r="E1564" s="488"/>
    </row>
    <row r="1565" spans="1:5" x14ac:dyDescent="0.2">
      <c r="A1565" s="488" t="s">
        <v>1822</v>
      </c>
      <c r="B1565" s="489">
        <v>83</v>
      </c>
      <c r="C1565" s="490">
        <v>0.9</v>
      </c>
      <c r="D1565" s="490">
        <v>58.24</v>
      </c>
      <c r="E1565" s="488"/>
    </row>
    <row r="1566" spans="1:5" x14ac:dyDescent="0.2">
      <c r="A1566" s="488" t="s">
        <v>1823</v>
      </c>
      <c r="B1566" s="489">
        <v>437</v>
      </c>
      <c r="C1566" s="490">
        <v>277.72000000000003</v>
      </c>
      <c r="D1566" s="490">
        <v>579.63</v>
      </c>
      <c r="E1566" s="488"/>
    </row>
    <row r="1567" spans="1:5" x14ac:dyDescent="0.2">
      <c r="A1567" s="488" t="s">
        <v>1824</v>
      </c>
      <c r="B1567" s="489">
        <v>86</v>
      </c>
      <c r="C1567" s="490">
        <v>1.1000000000000001</v>
      </c>
      <c r="D1567" s="490">
        <v>60.52</v>
      </c>
      <c r="E1567" s="488"/>
    </row>
    <row r="1568" spans="1:5" x14ac:dyDescent="0.2">
      <c r="A1568" s="488" t="s">
        <v>1825</v>
      </c>
      <c r="B1568" s="489">
        <v>114</v>
      </c>
      <c r="C1568" s="490">
        <v>0</v>
      </c>
      <c r="D1568" s="490">
        <v>38.450000000000003</v>
      </c>
      <c r="E1568" s="488"/>
    </row>
    <row r="1569" spans="1:5" x14ac:dyDescent="0.2">
      <c r="A1569" s="488" t="s">
        <v>1826</v>
      </c>
      <c r="B1569" s="489">
        <v>216</v>
      </c>
      <c r="C1569" s="490">
        <v>45.1</v>
      </c>
      <c r="D1569" s="490">
        <v>194.33</v>
      </c>
      <c r="E1569" s="488"/>
    </row>
    <row r="1570" spans="1:5" x14ac:dyDescent="0.2">
      <c r="A1570" s="488" t="s">
        <v>1827</v>
      </c>
      <c r="B1570" s="489">
        <v>105</v>
      </c>
      <c r="C1570" s="490">
        <v>0</v>
      </c>
      <c r="D1570" s="490">
        <v>27.93</v>
      </c>
      <c r="E1570" s="488"/>
    </row>
    <row r="1571" spans="1:5" x14ac:dyDescent="0.2">
      <c r="A1571" s="488" t="s">
        <v>1828</v>
      </c>
      <c r="B1571" s="489">
        <v>275</v>
      </c>
      <c r="C1571" s="490">
        <v>0</v>
      </c>
      <c r="D1571" s="490">
        <v>32.74</v>
      </c>
      <c r="E1571" s="488"/>
    </row>
    <row r="1572" spans="1:5" x14ac:dyDescent="0.2">
      <c r="A1572" s="488" t="s">
        <v>1829</v>
      </c>
      <c r="B1572" s="489">
        <v>87</v>
      </c>
      <c r="C1572" s="490">
        <v>5.93</v>
      </c>
      <c r="D1572" s="490">
        <v>66.040000000000006</v>
      </c>
      <c r="E1572" s="488"/>
    </row>
    <row r="1573" spans="1:5" x14ac:dyDescent="0.2">
      <c r="A1573" s="488" t="s">
        <v>1830</v>
      </c>
      <c r="B1573" s="489">
        <v>64</v>
      </c>
      <c r="C1573" s="490">
        <v>45.51</v>
      </c>
      <c r="D1573" s="490">
        <v>89.72</v>
      </c>
      <c r="E1573" s="488"/>
    </row>
    <row r="1574" spans="1:5" x14ac:dyDescent="0.2">
      <c r="A1574" s="488" t="s">
        <v>1831</v>
      </c>
      <c r="B1574" s="489">
        <v>335</v>
      </c>
      <c r="C1574" s="490">
        <v>0</v>
      </c>
      <c r="D1574" s="490">
        <v>55.5</v>
      </c>
      <c r="E1574" s="488"/>
    </row>
    <row r="1575" spans="1:5" x14ac:dyDescent="0.2">
      <c r="A1575" s="488" t="s">
        <v>1832</v>
      </c>
      <c r="B1575" s="489">
        <v>232</v>
      </c>
      <c r="C1575" s="490">
        <v>0</v>
      </c>
      <c r="D1575" s="490">
        <v>125.53</v>
      </c>
      <c r="E1575" s="488"/>
    </row>
    <row r="1576" spans="1:5" x14ac:dyDescent="0.2">
      <c r="A1576" s="488" t="s">
        <v>1833</v>
      </c>
      <c r="B1576" s="489">
        <v>149</v>
      </c>
      <c r="C1576" s="490">
        <v>0</v>
      </c>
      <c r="D1576" s="490">
        <v>39.020000000000003</v>
      </c>
      <c r="E1576" s="488"/>
    </row>
    <row r="1577" spans="1:5" x14ac:dyDescent="0.2">
      <c r="A1577" s="488" t="s">
        <v>1834</v>
      </c>
      <c r="B1577" s="489">
        <v>153</v>
      </c>
      <c r="C1577" s="490">
        <v>0</v>
      </c>
      <c r="D1577" s="490">
        <v>49.67</v>
      </c>
      <c r="E1577" s="488"/>
    </row>
    <row r="1578" spans="1:5" x14ac:dyDescent="0.2">
      <c r="A1578" s="488" t="s">
        <v>1835</v>
      </c>
      <c r="B1578" s="489">
        <v>190</v>
      </c>
      <c r="C1578" s="490">
        <v>22.74</v>
      </c>
      <c r="D1578" s="490">
        <v>154.01</v>
      </c>
      <c r="E1578" s="488"/>
    </row>
    <row r="1579" spans="1:5" x14ac:dyDescent="0.2">
      <c r="A1579" s="488" t="s">
        <v>1836</v>
      </c>
      <c r="B1579" s="489">
        <v>122</v>
      </c>
      <c r="C1579" s="490">
        <v>82.69</v>
      </c>
      <c r="D1579" s="490">
        <v>166.98</v>
      </c>
      <c r="E1579" s="488"/>
    </row>
    <row r="1580" spans="1:5" x14ac:dyDescent="0.2">
      <c r="A1580" s="488" t="s">
        <v>1837</v>
      </c>
      <c r="B1580" s="489">
        <v>267</v>
      </c>
      <c r="C1580" s="490">
        <v>0</v>
      </c>
      <c r="D1580" s="490">
        <v>40.130000000000003</v>
      </c>
      <c r="E1580" s="488"/>
    </row>
    <row r="1581" spans="1:5" x14ac:dyDescent="0.2">
      <c r="A1581" s="488" t="s">
        <v>1838</v>
      </c>
      <c r="B1581" s="489">
        <v>396</v>
      </c>
      <c r="C1581" s="490">
        <v>16.57</v>
      </c>
      <c r="D1581" s="490">
        <v>290.14999999999998</v>
      </c>
      <c r="E1581" s="488"/>
    </row>
    <row r="1582" spans="1:5" x14ac:dyDescent="0.2">
      <c r="A1582" s="488" t="s">
        <v>1839</v>
      </c>
      <c r="B1582" s="489">
        <v>75</v>
      </c>
      <c r="C1582" s="490">
        <v>0</v>
      </c>
      <c r="D1582" s="490">
        <v>33.26</v>
      </c>
      <c r="E1582" s="488"/>
    </row>
    <row r="1583" spans="1:5" x14ac:dyDescent="0.2">
      <c r="A1583" s="488" t="s">
        <v>1840</v>
      </c>
      <c r="B1583" s="489">
        <v>62</v>
      </c>
      <c r="C1583" s="490">
        <v>0</v>
      </c>
      <c r="D1583" s="490">
        <v>14.46</v>
      </c>
      <c r="E1583" s="488"/>
    </row>
    <row r="1584" spans="1:5" x14ac:dyDescent="0.2">
      <c r="A1584" s="488" t="s">
        <v>1841</v>
      </c>
      <c r="B1584" s="489">
        <v>166</v>
      </c>
      <c r="C1584" s="490">
        <v>0</v>
      </c>
      <c r="D1584" s="490">
        <v>13.16</v>
      </c>
      <c r="E1584" s="488"/>
    </row>
    <row r="1585" spans="1:5" x14ac:dyDescent="0.2">
      <c r="A1585" s="488" t="s">
        <v>1842</v>
      </c>
      <c r="B1585" s="489">
        <v>97</v>
      </c>
      <c r="C1585" s="490">
        <v>0</v>
      </c>
      <c r="D1585" s="490">
        <v>32.44</v>
      </c>
      <c r="E1585" s="488"/>
    </row>
    <row r="1586" spans="1:5" x14ac:dyDescent="0.2">
      <c r="A1586" s="488" t="s">
        <v>1843</v>
      </c>
      <c r="B1586" s="489">
        <v>137</v>
      </c>
      <c r="C1586" s="490">
        <v>0</v>
      </c>
      <c r="D1586" s="490">
        <v>38.340000000000003</v>
      </c>
      <c r="E1586" s="488"/>
    </row>
    <row r="1587" spans="1:5" x14ac:dyDescent="0.2">
      <c r="A1587" s="488" t="s">
        <v>1844</v>
      </c>
      <c r="B1587" s="489">
        <v>198</v>
      </c>
      <c r="C1587" s="490">
        <v>494.87</v>
      </c>
      <c r="D1587" s="490">
        <v>631.66</v>
      </c>
      <c r="E1587" s="488"/>
    </row>
    <row r="1588" spans="1:5" x14ac:dyDescent="0.2">
      <c r="A1588" s="488" t="s">
        <v>1845</v>
      </c>
      <c r="B1588" s="489">
        <v>60</v>
      </c>
      <c r="C1588" s="490">
        <v>20.350000000000001</v>
      </c>
      <c r="D1588" s="490">
        <v>61.8</v>
      </c>
      <c r="E1588" s="488"/>
    </row>
    <row r="1589" spans="1:5" x14ac:dyDescent="0.2">
      <c r="A1589" s="488" t="s">
        <v>1846</v>
      </c>
      <c r="B1589" s="489">
        <v>118</v>
      </c>
      <c r="C1589" s="490">
        <v>0</v>
      </c>
      <c r="D1589" s="490">
        <v>23.13</v>
      </c>
      <c r="E1589" s="488"/>
    </row>
    <row r="1590" spans="1:5" x14ac:dyDescent="0.2">
      <c r="A1590" s="488" t="s">
        <v>1847</v>
      </c>
      <c r="B1590" s="489">
        <v>195</v>
      </c>
      <c r="C1590" s="490">
        <v>0</v>
      </c>
      <c r="D1590" s="490">
        <v>113.98</v>
      </c>
      <c r="E1590" s="488"/>
    </row>
    <row r="1591" spans="1:5" x14ac:dyDescent="0.2">
      <c r="A1591" s="488" t="s">
        <v>1848</v>
      </c>
      <c r="B1591" s="489">
        <v>198</v>
      </c>
      <c r="C1591" s="490">
        <v>0</v>
      </c>
      <c r="D1591" s="490">
        <v>62.04</v>
      </c>
      <c r="E1591" s="488"/>
    </row>
    <row r="1592" spans="1:5" x14ac:dyDescent="0.2">
      <c r="A1592" s="488" t="s">
        <v>1849</v>
      </c>
      <c r="B1592" s="489">
        <v>62</v>
      </c>
      <c r="C1592" s="490">
        <v>0</v>
      </c>
      <c r="D1592" s="490">
        <v>34.479999999999997</v>
      </c>
      <c r="E1592" s="488"/>
    </row>
    <row r="1593" spans="1:5" x14ac:dyDescent="0.2">
      <c r="A1593" s="488" t="s">
        <v>1850</v>
      </c>
      <c r="B1593" s="489">
        <v>155</v>
      </c>
      <c r="C1593" s="490">
        <v>0</v>
      </c>
      <c r="D1593" s="490">
        <v>4.91</v>
      </c>
      <c r="E1593" s="488"/>
    </row>
    <row r="1594" spans="1:5" x14ac:dyDescent="0.2">
      <c r="A1594" s="488" t="s">
        <v>1851</v>
      </c>
      <c r="B1594" s="489">
        <v>300</v>
      </c>
      <c r="C1594" s="490">
        <v>0</v>
      </c>
      <c r="D1594" s="490">
        <v>184.65</v>
      </c>
      <c r="E1594" s="488"/>
    </row>
    <row r="1595" spans="1:5" x14ac:dyDescent="0.2">
      <c r="A1595" s="488" t="s">
        <v>1852</v>
      </c>
      <c r="B1595" s="489">
        <v>89</v>
      </c>
      <c r="C1595" s="490">
        <v>0</v>
      </c>
      <c r="D1595" s="490">
        <v>30.83</v>
      </c>
      <c r="E1595" s="488"/>
    </row>
    <row r="1596" spans="1:5" x14ac:dyDescent="0.2">
      <c r="A1596" s="488" t="s">
        <v>1853</v>
      </c>
      <c r="B1596" s="489">
        <v>242</v>
      </c>
      <c r="C1596" s="490">
        <v>0</v>
      </c>
      <c r="D1596" s="490">
        <v>9.69</v>
      </c>
      <c r="E1596" s="488"/>
    </row>
    <row r="1597" spans="1:5" x14ac:dyDescent="0.2">
      <c r="A1597" s="488" t="s">
        <v>1854</v>
      </c>
      <c r="B1597" s="489">
        <v>161</v>
      </c>
      <c r="C1597" s="490">
        <v>0</v>
      </c>
      <c r="D1597" s="490">
        <v>16.95</v>
      </c>
      <c r="E1597" s="488"/>
    </row>
    <row r="1598" spans="1:5" x14ac:dyDescent="0.2">
      <c r="A1598" s="488" t="s">
        <v>1855</v>
      </c>
      <c r="B1598" s="489">
        <v>87</v>
      </c>
      <c r="C1598" s="490">
        <v>0</v>
      </c>
      <c r="D1598" s="490">
        <v>45.1</v>
      </c>
      <c r="E1598" s="488"/>
    </row>
    <row r="1599" spans="1:5" x14ac:dyDescent="0.2">
      <c r="A1599" s="488" t="s">
        <v>1856</v>
      </c>
      <c r="B1599" s="489">
        <v>549</v>
      </c>
      <c r="C1599" s="490">
        <v>0</v>
      </c>
      <c r="D1599" s="490">
        <v>146.88999999999999</v>
      </c>
      <c r="E1599" s="488"/>
    </row>
    <row r="1600" spans="1:5" x14ac:dyDescent="0.2">
      <c r="A1600" s="488" t="s">
        <v>1857</v>
      </c>
      <c r="B1600" s="489">
        <v>240</v>
      </c>
      <c r="C1600" s="490">
        <v>0</v>
      </c>
      <c r="D1600" s="490">
        <v>6.16</v>
      </c>
      <c r="E1600" s="488"/>
    </row>
    <row r="1601" spans="1:5" x14ac:dyDescent="0.2">
      <c r="A1601" s="488" t="s">
        <v>1858</v>
      </c>
      <c r="B1601" s="489">
        <v>144</v>
      </c>
      <c r="C1601" s="490">
        <v>9.6199999999999992</v>
      </c>
      <c r="D1601" s="490">
        <v>109.1</v>
      </c>
      <c r="E1601" s="488"/>
    </row>
    <row r="1602" spans="1:5" x14ac:dyDescent="0.2">
      <c r="A1602" s="488" t="s">
        <v>1859</v>
      </c>
      <c r="B1602" s="489">
        <v>414</v>
      </c>
      <c r="C1602" s="490">
        <v>0</v>
      </c>
      <c r="D1602" s="490">
        <v>123.34</v>
      </c>
      <c r="E1602" s="488"/>
    </row>
    <row r="1603" spans="1:5" x14ac:dyDescent="0.2">
      <c r="A1603" s="488" t="s">
        <v>1860</v>
      </c>
      <c r="B1603" s="489">
        <v>90</v>
      </c>
      <c r="C1603" s="490">
        <v>0</v>
      </c>
      <c r="D1603" s="490">
        <v>24.28</v>
      </c>
      <c r="E1603" s="488"/>
    </row>
    <row r="1604" spans="1:5" x14ac:dyDescent="0.2">
      <c r="A1604" s="488" t="s">
        <v>1861</v>
      </c>
      <c r="B1604" s="489">
        <v>96</v>
      </c>
      <c r="C1604" s="490">
        <v>0</v>
      </c>
      <c r="D1604" s="490">
        <v>29.45</v>
      </c>
      <c r="E1604" s="488"/>
    </row>
    <row r="1605" spans="1:5" x14ac:dyDescent="0.2">
      <c r="A1605" s="488" t="s">
        <v>1862</v>
      </c>
      <c r="B1605" s="489">
        <v>194</v>
      </c>
      <c r="C1605" s="490">
        <v>0</v>
      </c>
      <c r="D1605" s="490">
        <v>40.9</v>
      </c>
      <c r="E1605" s="488"/>
    </row>
    <row r="1606" spans="1:5" x14ac:dyDescent="0.2">
      <c r="A1606" s="488" t="s">
        <v>1863</v>
      </c>
      <c r="B1606" s="489">
        <v>277</v>
      </c>
      <c r="C1606" s="490">
        <v>0</v>
      </c>
      <c r="D1606" s="490">
        <v>159.58000000000001</v>
      </c>
      <c r="E1606" s="488"/>
    </row>
    <row r="1607" spans="1:5" x14ac:dyDescent="0.2">
      <c r="A1607" s="488" t="s">
        <v>1864</v>
      </c>
      <c r="B1607" s="489">
        <v>603</v>
      </c>
      <c r="C1607" s="490">
        <v>0</v>
      </c>
      <c r="D1607" s="490">
        <v>82.95</v>
      </c>
      <c r="E1607" s="488"/>
    </row>
    <row r="1608" spans="1:5" x14ac:dyDescent="0.2">
      <c r="A1608" s="488" t="s">
        <v>1865</v>
      </c>
      <c r="B1608" s="489">
        <v>121</v>
      </c>
      <c r="C1608" s="490">
        <v>0</v>
      </c>
      <c r="D1608" s="490">
        <v>37.99</v>
      </c>
      <c r="E1608" s="488"/>
    </row>
    <row r="1609" spans="1:5" x14ac:dyDescent="0.2">
      <c r="A1609" s="488" t="s">
        <v>1866</v>
      </c>
      <c r="B1609" s="489">
        <v>82</v>
      </c>
      <c r="C1609" s="490">
        <v>0</v>
      </c>
      <c r="D1609" s="490">
        <v>5.05</v>
      </c>
      <c r="E1609" s="488"/>
    </row>
    <row r="1610" spans="1:5" x14ac:dyDescent="0.2">
      <c r="A1610" s="488" t="s">
        <v>1867</v>
      </c>
      <c r="B1610" s="489">
        <v>68</v>
      </c>
      <c r="C1610" s="490">
        <v>0</v>
      </c>
      <c r="D1610" s="490">
        <v>11.2</v>
      </c>
      <c r="E1610" s="488"/>
    </row>
    <row r="1611" spans="1:5" x14ac:dyDescent="0.2">
      <c r="A1611" s="488" t="s">
        <v>1868</v>
      </c>
      <c r="B1611" s="489">
        <v>127</v>
      </c>
      <c r="C1611" s="490">
        <v>0</v>
      </c>
      <c r="D1611" s="490">
        <v>8.9600000000000009</v>
      </c>
      <c r="E1611" s="488"/>
    </row>
    <row r="1612" spans="1:5" x14ac:dyDescent="0.2">
      <c r="A1612" s="488" t="s">
        <v>1869</v>
      </c>
      <c r="B1612" s="489">
        <v>56</v>
      </c>
      <c r="C1612" s="490">
        <v>0</v>
      </c>
      <c r="D1612" s="490">
        <v>20.45</v>
      </c>
      <c r="E1612" s="488"/>
    </row>
    <row r="1613" spans="1:5" x14ac:dyDescent="0.2">
      <c r="A1613" s="488" t="s">
        <v>1870</v>
      </c>
      <c r="B1613" s="489">
        <v>160</v>
      </c>
      <c r="C1613" s="490">
        <v>0</v>
      </c>
      <c r="D1613" s="490">
        <v>86.16</v>
      </c>
      <c r="E1613" s="488"/>
    </row>
    <row r="1614" spans="1:5" x14ac:dyDescent="0.2">
      <c r="A1614" s="488" t="s">
        <v>1871</v>
      </c>
      <c r="B1614" s="489">
        <v>93</v>
      </c>
      <c r="C1614" s="490">
        <v>12.72</v>
      </c>
      <c r="D1614" s="490">
        <v>76.97</v>
      </c>
      <c r="E1614" s="488"/>
    </row>
    <row r="1615" spans="1:5" x14ac:dyDescent="0.2">
      <c r="A1615" s="488" t="s">
        <v>1872</v>
      </c>
      <c r="B1615" s="489">
        <v>158</v>
      </c>
      <c r="C1615" s="490">
        <v>0</v>
      </c>
      <c r="D1615" s="490">
        <v>11.34</v>
      </c>
      <c r="E1615" s="488"/>
    </row>
    <row r="1616" spans="1:5" x14ac:dyDescent="0.2">
      <c r="A1616" s="488" t="s">
        <v>1873</v>
      </c>
      <c r="B1616" s="489">
        <v>348</v>
      </c>
      <c r="C1616" s="490">
        <v>0</v>
      </c>
      <c r="D1616" s="490">
        <v>38.700000000000003</v>
      </c>
      <c r="E1616" s="488"/>
    </row>
    <row r="1617" spans="1:5" x14ac:dyDescent="0.2">
      <c r="A1617" s="488" t="s">
        <v>1874</v>
      </c>
      <c r="B1617" s="489">
        <v>99</v>
      </c>
      <c r="C1617" s="490">
        <v>0</v>
      </c>
      <c r="D1617" s="490">
        <v>37.880000000000003</v>
      </c>
      <c r="E1617" s="488"/>
    </row>
    <row r="1618" spans="1:5" x14ac:dyDescent="0.2">
      <c r="A1618" s="488" t="s">
        <v>1875</v>
      </c>
      <c r="B1618" s="489">
        <v>254</v>
      </c>
      <c r="C1618" s="490">
        <v>0</v>
      </c>
      <c r="D1618" s="490">
        <v>134.07</v>
      </c>
      <c r="E1618" s="488"/>
    </row>
    <row r="1619" spans="1:5" x14ac:dyDescent="0.2">
      <c r="A1619" s="488" t="s">
        <v>1876</v>
      </c>
      <c r="B1619" s="489">
        <v>131</v>
      </c>
      <c r="C1619" s="490">
        <v>0.85</v>
      </c>
      <c r="D1619" s="490">
        <v>91.35</v>
      </c>
      <c r="E1619" s="488"/>
    </row>
    <row r="1620" spans="1:5" x14ac:dyDescent="0.2">
      <c r="A1620" s="488" t="s">
        <v>1877</v>
      </c>
      <c r="B1620" s="489">
        <v>341</v>
      </c>
      <c r="C1620" s="490">
        <v>9.2799999999999994</v>
      </c>
      <c r="D1620" s="490">
        <v>244.87</v>
      </c>
      <c r="E1620" s="488"/>
    </row>
    <row r="1621" spans="1:5" x14ac:dyDescent="0.2">
      <c r="A1621" s="488" t="s">
        <v>1878</v>
      </c>
      <c r="B1621" s="489">
        <v>88</v>
      </c>
      <c r="C1621" s="490">
        <v>0</v>
      </c>
      <c r="D1621" s="490">
        <v>33.14</v>
      </c>
      <c r="E1621" s="488"/>
    </row>
    <row r="1622" spans="1:5" x14ac:dyDescent="0.2">
      <c r="A1622" s="488" t="s">
        <v>1879</v>
      </c>
      <c r="B1622" s="489">
        <v>138</v>
      </c>
      <c r="C1622" s="490">
        <v>21.26</v>
      </c>
      <c r="D1622" s="490">
        <v>116.6</v>
      </c>
      <c r="E1622" s="488"/>
    </row>
    <row r="1623" spans="1:5" x14ac:dyDescent="0.2">
      <c r="A1623" s="488" t="s">
        <v>1880</v>
      </c>
      <c r="B1623" s="489">
        <v>135</v>
      </c>
      <c r="C1623" s="490">
        <v>0</v>
      </c>
      <c r="D1623" s="490">
        <v>28</v>
      </c>
      <c r="E1623" s="488"/>
    </row>
    <row r="1624" spans="1:5" x14ac:dyDescent="0.2">
      <c r="A1624" s="488" t="s">
        <v>1881</v>
      </c>
      <c r="B1624" s="489">
        <v>280</v>
      </c>
      <c r="C1624" s="490">
        <v>0</v>
      </c>
      <c r="D1624" s="490">
        <v>32.79</v>
      </c>
      <c r="E1624" s="488"/>
    </row>
    <row r="1625" spans="1:5" x14ac:dyDescent="0.2">
      <c r="A1625" s="488" t="s">
        <v>1882</v>
      </c>
      <c r="B1625" s="489">
        <v>174</v>
      </c>
      <c r="C1625" s="490">
        <v>0</v>
      </c>
      <c r="D1625" s="490">
        <v>39.82</v>
      </c>
      <c r="E1625" s="488"/>
    </row>
    <row r="1626" spans="1:5" x14ac:dyDescent="0.2">
      <c r="A1626" s="488" t="s">
        <v>1883</v>
      </c>
      <c r="B1626" s="489">
        <v>28</v>
      </c>
      <c r="C1626" s="490">
        <v>1.87</v>
      </c>
      <c r="D1626" s="490">
        <v>21.22</v>
      </c>
      <c r="E1626" s="488" t="s">
        <v>344</v>
      </c>
    </row>
    <row r="1627" spans="1:5" x14ac:dyDescent="0.2">
      <c r="A1627" s="488" t="s">
        <v>1884</v>
      </c>
      <c r="B1627" s="489">
        <v>282</v>
      </c>
      <c r="C1627" s="490">
        <v>148.56</v>
      </c>
      <c r="D1627" s="490">
        <v>343.38</v>
      </c>
      <c r="E1627" s="488"/>
    </row>
    <row r="1628" spans="1:5" x14ac:dyDescent="0.2">
      <c r="A1628" s="488" t="s">
        <v>1885</v>
      </c>
      <c r="B1628" s="489">
        <v>159</v>
      </c>
      <c r="C1628" s="490">
        <v>0</v>
      </c>
      <c r="D1628" s="490">
        <v>98.63</v>
      </c>
      <c r="E1628" s="488"/>
    </row>
    <row r="1629" spans="1:5" x14ac:dyDescent="0.2">
      <c r="A1629" s="488" t="s">
        <v>1886</v>
      </c>
      <c r="B1629" s="489">
        <v>128</v>
      </c>
      <c r="C1629" s="490">
        <v>144.68</v>
      </c>
      <c r="D1629" s="490">
        <v>233.11</v>
      </c>
      <c r="E1629" s="488"/>
    </row>
    <row r="1630" spans="1:5" x14ac:dyDescent="0.2">
      <c r="A1630" s="488" t="s">
        <v>1887</v>
      </c>
      <c r="B1630" s="489">
        <v>368</v>
      </c>
      <c r="C1630" s="490">
        <v>0</v>
      </c>
      <c r="D1630" s="490">
        <v>142.44</v>
      </c>
      <c r="E1630" s="488"/>
    </row>
    <row r="1631" spans="1:5" x14ac:dyDescent="0.2">
      <c r="A1631" s="488" t="s">
        <v>1888</v>
      </c>
      <c r="B1631" s="489">
        <v>263</v>
      </c>
      <c r="C1631" s="490">
        <v>243.53</v>
      </c>
      <c r="D1631" s="490">
        <v>425.22</v>
      </c>
      <c r="E1631" s="488"/>
    </row>
    <row r="1632" spans="1:5" x14ac:dyDescent="0.2">
      <c r="A1632" s="488" t="s">
        <v>1889</v>
      </c>
      <c r="B1632" s="489">
        <v>122</v>
      </c>
      <c r="C1632" s="490">
        <v>16.98</v>
      </c>
      <c r="D1632" s="490">
        <v>101.26</v>
      </c>
      <c r="E1632" s="488"/>
    </row>
    <row r="1633" spans="1:5" x14ac:dyDescent="0.2">
      <c r="A1633" s="488" t="s">
        <v>1890</v>
      </c>
      <c r="B1633" s="489">
        <v>155</v>
      </c>
      <c r="C1633" s="490">
        <v>0</v>
      </c>
      <c r="D1633" s="490">
        <v>26.02</v>
      </c>
      <c r="E1633" s="488"/>
    </row>
    <row r="1634" spans="1:5" x14ac:dyDescent="0.2">
      <c r="A1634" s="488" t="s">
        <v>1891</v>
      </c>
      <c r="B1634" s="489">
        <v>147</v>
      </c>
      <c r="C1634" s="490">
        <v>0</v>
      </c>
      <c r="D1634" s="490">
        <v>62.98</v>
      </c>
      <c r="E1634" s="488"/>
    </row>
    <row r="1635" spans="1:5" x14ac:dyDescent="0.2">
      <c r="A1635" s="488" t="s">
        <v>1892</v>
      </c>
      <c r="B1635" s="489">
        <v>46</v>
      </c>
      <c r="C1635" s="490">
        <v>0</v>
      </c>
      <c r="D1635" s="490">
        <v>21.99</v>
      </c>
      <c r="E1635" s="488"/>
    </row>
    <row r="1636" spans="1:5" x14ac:dyDescent="0.2">
      <c r="A1636" s="488" t="s">
        <v>1893</v>
      </c>
      <c r="B1636" s="489">
        <v>229</v>
      </c>
      <c r="C1636" s="490">
        <v>0</v>
      </c>
      <c r="D1636" s="490">
        <v>72.61</v>
      </c>
      <c r="E1636" s="488"/>
    </row>
    <row r="1637" spans="1:5" x14ac:dyDescent="0.2">
      <c r="A1637" s="488" t="s">
        <v>1894</v>
      </c>
      <c r="B1637" s="489">
        <v>249</v>
      </c>
      <c r="C1637" s="490">
        <v>0</v>
      </c>
      <c r="D1637" s="490">
        <v>53.33</v>
      </c>
      <c r="E1637" s="488"/>
    </row>
    <row r="1638" spans="1:5" x14ac:dyDescent="0.2">
      <c r="A1638" s="488" t="s">
        <v>1895</v>
      </c>
      <c r="B1638" s="489">
        <v>175</v>
      </c>
      <c r="C1638" s="490">
        <v>0</v>
      </c>
      <c r="D1638" s="490">
        <v>24.31</v>
      </c>
      <c r="E1638" s="488"/>
    </row>
    <row r="1639" spans="1:5" x14ac:dyDescent="0.2">
      <c r="A1639" s="488" t="s">
        <v>1896</v>
      </c>
      <c r="B1639" s="489">
        <v>86</v>
      </c>
      <c r="C1639" s="490">
        <v>0</v>
      </c>
      <c r="D1639" s="490">
        <v>41.61</v>
      </c>
      <c r="E1639" s="488"/>
    </row>
    <row r="1640" spans="1:5" x14ac:dyDescent="0.2">
      <c r="A1640" s="488" t="s">
        <v>1897</v>
      </c>
      <c r="B1640" s="489">
        <v>96</v>
      </c>
      <c r="C1640" s="490">
        <v>0</v>
      </c>
      <c r="D1640" s="490">
        <v>37.15</v>
      </c>
      <c r="E1640" s="488"/>
    </row>
    <row r="1641" spans="1:5" x14ac:dyDescent="0.2">
      <c r="A1641" s="488" t="s">
        <v>1898</v>
      </c>
      <c r="B1641" s="489">
        <v>169</v>
      </c>
      <c r="C1641" s="490">
        <v>0</v>
      </c>
      <c r="D1641" s="490">
        <v>111.97</v>
      </c>
      <c r="E1641" s="488"/>
    </row>
    <row r="1642" spans="1:5" x14ac:dyDescent="0.2">
      <c r="A1642" s="488" t="s">
        <v>1899</v>
      </c>
      <c r="B1642" s="489">
        <v>297</v>
      </c>
      <c r="C1642" s="490">
        <v>0</v>
      </c>
      <c r="D1642" s="490">
        <v>147.11000000000001</v>
      </c>
      <c r="E1642" s="488"/>
    </row>
    <row r="1643" spans="1:5" x14ac:dyDescent="0.2">
      <c r="A1643" s="488" t="s">
        <v>1900</v>
      </c>
      <c r="B1643" s="489">
        <v>108</v>
      </c>
      <c r="C1643" s="490">
        <v>0</v>
      </c>
      <c r="D1643" s="490">
        <v>40.17</v>
      </c>
      <c r="E1643" s="488"/>
    </row>
    <row r="1644" spans="1:5" x14ac:dyDescent="0.2">
      <c r="A1644" s="488" t="s">
        <v>1901</v>
      </c>
      <c r="B1644" s="489">
        <v>154</v>
      </c>
      <c r="C1644" s="490">
        <v>0</v>
      </c>
      <c r="D1644" s="490">
        <v>87.43</v>
      </c>
      <c r="E1644" s="488"/>
    </row>
    <row r="1645" spans="1:5" x14ac:dyDescent="0.2">
      <c r="A1645" s="488" t="s">
        <v>1902</v>
      </c>
      <c r="B1645" s="489">
        <v>189</v>
      </c>
      <c r="C1645" s="490">
        <v>403.2</v>
      </c>
      <c r="D1645" s="490">
        <v>533.77</v>
      </c>
      <c r="E1645" s="488"/>
    </row>
    <row r="1646" spans="1:5" x14ac:dyDescent="0.2">
      <c r="A1646" s="488" t="s">
        <v>1903</v>
      </c>
      <c r="B1646" s="489">
        <v>144</v>
      </c>
      <c r="C1646" s="490">
        <v>0</v>
      </c>
      <c r="D1646" s="490">
        <v>46.67</v>
      </c>
      <c r="E1646" s="488"/>
    </row>
    <row r="1647" spans="1:5" x14ac:dyDescent="0.2">
      <c r="A1647" s="488" t="s">
        <v>1904</v>
      </c>
      <c r="B1647" s="489">
        <v>190</v>
      </c>
      <c r="C1647" s="490">
        <v>0</v>
      </c>
      <c r="D1647" s="490">
        <v>74.34</v>
      </c>
      <c r="E1647" s="488"/>
    </row>
    <row r="1648" spans="1:5" x14ac:dyDescent="0.2">
      <c r="A1648" s="488" t="s">
        <v>1905</v>
      </c>
      <c r="B1648" s="489">
        <v>83</v>
      </c>
      <c r="C1648" s="490">
        <v>0</v>
      </c>
      <c r="D1648" s="490">
        <v>35.659999999999997</v>
      </c>
      <c r="E1648" s="488"/>
    </row>
    <row r="1649" spans="1:5" x14ac:dyDescent="0.2">
      <c r="A1649" s="488" t="s">
        <v>1906</v>
      </c>
      <c r="B1649" s="489">
        <v>145</v>
      </c>
      <c r="C1649" s="490">
        <v>0</v>
      </c>
      <c r="D1649" s="490">
        <v>83.42</v>
      </c>
      <c r="E1649" s="488"/>
    </row>
    <row r="1650" spans="1:5" x14ac:dyDescent="0.2">
      <c r="A1650" s="488" t="s">
        <v>1907</v>
      </c>
      <c r="B1650" s="489">
        <v>143</v>
      </c>
      <c r="C1650" s="490">
        <v>0</v>
      </c>
      <c r="D1650" s="490">
        <v>90.25</v>
      </c>
      <c r="E1650" s="488"/>
    </row>
    <row r="1651" spans="1:5" x14ac:dyDescent="0.2">
      <c r="A1651" s="488" t="s">
        <v>1908</v>
      </c>
      <c r="B1651" s="489">
        <v>382</v>
      </c>
      <c r="C1651" s="490">
        <v>0</v>
      </c>
      <c r="D1651" s="490">
        <v>11.92</v>
      </c>
      <c r="E1651" s="488"/>
    </row>
    <row r="1652" spans="1:5" x14ac:dyDescent="0.2">
      <c r="A1652" s="488" t="s">
        <v>1909</v>
      </c>
      <c r="B1652" s="489">
        <v>620</v>
      </c>
      <c r="C1652" s="490">
        <v>0</v>
      </c>
      <c r="D1652" s="490">
        <v>68.739999999999995</v>
      </c>
      <c r="E1652" s="488"/>
    </row>
    <row r="1653" spans="1:5" x14ac:dyDescent="0.2">
      <c r="A1653" s="488" t="s">
        <v>1910</v>
      </c>
      <c r="B1653" s="489">
        <v>154</v>
      </c>
      <c r="C1653" s="490">
        <v>0</v>
      </c>
      <c r="D1653" s="490">
        <v>101.67</v>
      </c>
      <c r="E1653" s="488"/>
    </row>
    <row r="1654" spans="1:5" x14ac:dyDescent="0.2">
      <c r="A1654" s="488" t="s">
        <v>1911</v>
      </c>
      <c r="B1654" s="489">
        <v>70</v>
      </c>
      <c r="C1654" s="490">
        <v>0</v>
      </c>
      <c r="D1654" s="490">
        <v>46.18</v>
      </c>
      <c r="E1654" s="488"/>
    </row>
    <row r="1655" spans="1:5" x14ac:dyDescent="0.2">
      <c r="A1655" s="488" t="s">
        <v>1912</v>
      </c>
      <c r="B1655" s="489">
        <v>229</v>
      </c>
      <c r="C1655" s="490">
        <v>0</v>
      </c>
      <c r="D1655" s="490">
        <v>50.84</v>
      </c>
      <c r="E1655" s="488"/>
    </row>
    <row r="1656" spans="1:5" x14ac:dyDescent="0.2">
      <c r="A1656" s="488" t="s">
        <v>1913</v>
      </c>
      <c r="B1656" s="489">
        <v>248</v>
      </c>
      <c r="C1656" s="490">
        <v>0</v>
      </c>
      <c r="D1656" s="490">
        <v>126.82</v>
      </c>
      <c r="E1656" s="488"/>
    </row>
    <row r="1657" spans="1:5" x14ac:dyDescent="0.2">
      <c r="A1657" s="488" t="s">
        <v>1914</v>
      </c>
      <c r="B1657" s="489">
        <v>352</v>
      </c>
      <c r="C1657" s="490">
        <v>0</v>
      </c>
      <c r="D1657" s="490">
        <v>82.56</v>
      </c>
      <c r="E1657" s="488"/>
    </row>
    <row r="1658" spans="1:5" x14ac:dyDescent="0.2">
      <c r="A1658" s="488" t="s">
        <v>1915</v>
      </c>
      <c r="B1658" s="489">
        <v>222</v>
      </c>
      <c r="C1658" s="490">
        <v>176.43</v>
      </c>
      <c r="D1658" s="490">
        <v>329.8</v>
      </c>
      <c r="E1658" s="488"/>
    </row>
    <row r="1659" spans="1:5" x14ac:dyDescent="0.2">
      <c r="A1659" s="488" t="s">
        <v>1916</v>
      </c>
      <c r="B1659" s="489">
        <v>239</v>
      </c>
      <c r="C1659" s="490">
        <v>0</v>
      </c>
      <c r="D1659" s="490">
        <v>0</v>
      </c>
      <c r="E1659" s="488"/>
    </row>
    <row r="1660" spans="1:5" x14ac:dyDescent="0.2">
      <c r="A1660" s="488" t="s">
        <v>1917</v>
      </c>
      <c r="B1660" s="489">
        <v>255</v>
      </c>
      <c r="C1660" s="490">
        <v>0</v>
      </c>
      <c r="D1660" s="490">
        <v>83.69</v>
      </c>
      <c r="E1660" s="488"/>
    </row>
    <row r="1661" spans="1:5" x14ac:dyDescent="0.2">
      <c r="A1661" s="488" t="s">
        <v>1918</v>
      </c>
      <c r="B1661" s="489">
        <v>270</v>
      </c>
      <c r="C1661" s="490">
        <v>0</v>
      </c>
      <c r="D1661" s="490">
        <v>126.44</v>
      </c>
      <c r="E1661" s="488"/>
    </row>
    <row r="1662" spans="1:5" x14ac:dyDescent="0.2">
      <c r="A1662" s="488" t="s">
        <v>1919</v>
      </c>
      <c r="B1662" s="489">
        <v>162</v>
      </c>
      <c r="C1662" s="490">
        <v>0</v>
      </c>
      <c r="D1662" s="490">
        <v>52.58</v>
      </c>
      <c r="E1662" s="488"/>
    </row>
    <row r="1663" spans="1:5" x14ac:dyDescent="0.2">
      <c r="A1663" s="488" t="s">
        <v>1920</v>
      </c>
      <c r="B1663" s="489">
        <v>132</v>
      </c>
      <c r="C1663" s="490">
        <v>7.08</v>
      </c>
      <c r="D1663" s="490">
        <v>98.28</v>
      </c>
      <c r="E1663" s="488"/>
    </row>
    <row r="1664" spans="1:5" x14ac:dyDescent="0.2">
      <c r="A1664" s="488" t="s">
        <v>1921</v>
      </c>
      <c r="B1664" s="489">
        <v>206</v>
      </c>
      <c r="C1664" s="490">
        <v>0</v>
      </c>
      <c r="D1664" s="490">
        <v>33.82</v>
      </c>
      <c r="E1664" s="488"/>
    </row>
    <row r="1665" spans="1:5" x14ac:dyDescent="0.2">
      <c r="A1665" s="488" t="s">
        <v>1922</v>
      </c>
      <c r="B1665" s="489">
        <v>97</v>
      </c>
      <c r="C1665" s="490">
        <v>0</v>
      </c>
      <c r="D1665" s="490">
        <v>50.07</v>
      </c>
      <c r="E1665" s="488"/>
    </row>
    <row r="1666" spans="1:5" x14ac:dyDescent="0.2">
      <c r="A1666" s="488" t="s">
        <v>1923</v>
      </c>
      <c r="B1666" s="489">
        <v>126</v>
      </c>
      <c r="C1666" s="490">
        <v>0</v>
      </c>
      <c r="D1666" s="490">
        <v>33.42</v>
      </c>
      <c r="E1666" s="488"/>
    </row>
    <row r="1667" spans="1:5" x14ac:dyDescent="0.2">
      <c r="A1667" s="488" t="s">
        <v>1924</v>
      </c>
      <c r="B1667" s="489">
        <v>227</v>
      </c>
      <c r="C1667" s="490">
        <v>0</v>
      </c>
      <c r="D1667" s="490">
        <v>77.75</v>
      </c>
      <c r="E1667" s="488"/>
    </row>
    <row r="1668" spans="1:5" x14ac:dyDescent="0.2">
      <c r="A1668" s="488" t="s">
        <v>1925</v>
      </c>
      <c r="B1668" s="489">
        <v>158</v>
      </c>
      <c r="C1668" s="490">
        <v>0</v>
      </c>
      <c r="D1668" s="490">
        <v>60.33</v>
      </c>
      <c r="E1668" s="488"/>
    </row>
    <row r="1669" spans="1:5" x14ac:dyDescent="0.2">
      <c r="A1669" s="488" t="s">
        <v>1926</v>
      </c>
      <c r="B1669" s="489">
        <v>173</v>
      </c>
      <c r="C1669" s="490">
        <v>0</v>
      </c>
      <c r="D1669" s="490">
        <v>52.55</v>
      </c>
      <c r="E1669" s="488"/>
    </row>
    <row r="1670" spans="1:5" x14ac:dyDescent="0.2">
      <c r="A1670" s="488" t="s">
        <v>1927</v>
      </c>
      <c r="B1670" s="489">
        <v>449</v>
      </c>
      <c r="C1670" s="490">
        <v>0</v>
      </c>
      <c r="D1670" s="490">
        <v>107.19</v>
      </c>
      <c r="E1670" s="488"/>
    </row>
    <row r="1671" spans="1:5" x14ac:dyDescent="0.2">
      <c r="A1671" s="488" t="s">
        <v>1928</v>
      </c>
      <c r="B1671" s="489">
        <v>361</v>
      </c>
      <c r="C1671" s="490">
        <v>96.44</v>
      </c>
      <c r="D1671" s="490">
        <v>345.84</v>
      </c>
      <c r="E1671" s="488"/>
    </row>
    <row r="1672" spans="1:5" x14ac:dyDescent="0.2">
      <c r="A1672" s="488" t="s">
        <v>1929</v>
      </c>
      <c r="B1672" s="489">
        <v>134</v>
      </c>
      <c r="C1672" s="490">
        <v>7.0000000000000007E-2</v>
      </c>
      <c r="D1672" s="490">
        <v>92.65</v>
      </c>
      <c r="E1672" s="488"/>
    </row>
    <row r="1673" spans="1:5" x14ac:dyDescent="0.2">
      <c r="A1673" s="488" t="s">
        <v>1930</v>
      </c>
      <c r="B1673" s="489">
        <v>142</v>
      </c>
      <c r="C1673" s="490">
        <v>0</v>
      </c>
      <c r="D1673" s="490">
        <v>36.549999999999997</v>
      </c>
      <c r="E1673" s="488"/>
    </row>
    <row r="1674" spans="1:5" x14ac:dyDescent="0.2">
      <c r="A1674" s="488" t="s">
        <v>1931</v>
      </c>
      <c r="B1674" s="489">
        <v>150</v>
      </c>
      <c r="C1674" s="490">
        <v>42.26</v>
      </c>
      <c r="D1674" s="490">
        <v>145.88999999999999</v>
      </c>
      <c r="E1674" s="488"/>
    </row>
    <row r="1675" spans="1:5" x14ac:dyDescent="0.2">
      <c r="A1675" s="488" t="s">
        <v>1932</v>
      </c>
      <c r="B1675" s="489">
        <v>101</v>
      </c>
      <c r="C1675" s="490">
        <v>0</v>
      </c>
      <c r="D1675" s="490">
        <v>39.06</v>
      </c>
      <c r="E1675" s="488"/>
    </row>
    <row r="1676" spans="1:5" x14ac:dyDescent="0.2">
      <c r="A1676" s="488" t="s">
        <v>1933</v>
      </c>
      <c r="B1676" s="489">
        <v>220</v>
      </c>
      <c r="C1676" s="490">
        <v>28.51</v>
      </c>
      <c r="D1676" s="490">
        <v>180.5</v>
      </c>
      <c r="E1676" s="488"/>
    </row>
    <row r="1677" spans="1:5" x14ac:dyDescent="0.2">
      <c r="A1677" s="488" t="s">
        <v>1934</v>
      </c>
      <c r="B1677" s="489">
        <v>69</v>
      </c>
      <c r="C1677" s="490">
        <v>0</v>
      </c>
      <c r="D1677" s="490">
        <v>15.11</v>
      </c>
      <c r="E1677" s="488"/>
    </row>
    <row r="1678" spans="1:5" x14ac:dyDescent="0.2">
      <c r="A1678" s="488" t="s">
        <v>1935</v>
      </c>
      <c r="B1678" s="489">
        <v>153</v>
      </c>
      <c r="C1678" s="490">
        <v>0</v>
      </c>
      <c r="D1678" s="490">
        <v>80.12</v>
      </c>
      <c r="E1678" s="488"/>
    </row>
    <row r="1679" spans="1:5" x14ac:dyDescent="0.2">
      <c r="A1679" s="488" t="s">
        <v>1936</v>
      </c>
      <c r="B1679" s="489">
        <v>225</v>
      </c>
      <c r="C1679" s="490">
        <v>0</v>
      </c>
      <c r="D1679" s="490">
        <v>28.04</v>
      </c>
      <c r="E1679" s="488"/>
    </row>
    <row r="1680" spans="1:5" x14ac:dyDescent="0.2">
      <c r="A1680" s="488" t="s">
        <v>1937</v>
      </c>
      <c r="B1680" s="489">
        <v>122</v>
      </c>
      <c r="C1680" s="490">
        <v>8.4</v>
      </c>
      <c r="D1680" s="490">
        <v>92.68</v>
      </c>
      <c r="E1680" s="488"/>
    </row>
    <row r="1681" spans="1:5" x14ac:dyDescent="0.2">
      <c r="A1681" s="488" t="s">
        <v>1938</v>
      </c>
      <c r="B1681" s="489">
        <v>201</v>
      </c>
      <c r="C1681" s="490">
        <v>0</v>
      </c>
      <c r="D1681" s="490">
        <v>78.53</v>
      </c>
      <c r="E1681" s="488"/>
    </row>
    <row r="1682" spans="1:5" x14ac:dyDescent="0.2">
      <c r="A1682" s="488" t="s">
        <v>1939</v>
      </c>
      <c r="B1682" s="489">
        <v>61</v>
      </c>
      <c r="C1682" s="490">
        <v>0</v>
      </c>
      <c r="D1682" s="490">
        <v>13.77</v>
      </c>
      <c r="E1682" s="488"/>
    </row>
    <row r="1683" spans="1:5" x14ac:dyDescent="0.2">
      <c r="A1683" s="488" t="s">
        <v>1940</v>
      </c>
      <c r="B1683" s="489">
        <v>263</v>
      </c>
      <c r="C1683" s="490">
        <v>0</v>
      </c>
      <c r="D1683" s="490">
        <v>41.09</v>
      </c>
      <c r="E1683" s="488"/>
    </row>
    <row r="1684" spans="1:5" x14ac:dyDescent="0.2">
      <c r="A1684" s="488" t="s">
        <v>1941</v>
      </c>
      <c r="B1684" s="489">
        <v>123</v>
      </c>
      <c r="C1684" s="490">
        <v>0</v>
      </c>
      <c r="D1684" s="490">
        <v>39.53</v>
      </c>
      <c r="E1684" s="488"/>
    </row>
    <row r="1685" spans="1:5" x14ac:dyDescent="0.2">
      <c r="A1685" s="488" t="s">
        <v>1942</v>
      </c>
      <c r="B1685" s="489">
        <v>142</v>
      </c>
      <c r="C1685" s="490">
        <v>11.95</v>
      </c>
      <c r="D1685" s="490">
        <v>110.05</v>
      </c>
      <c r="E1685" s="488"/>
    </row>
    <row r="1686" spans="1:5" x14ac:dyDescent="0.2">
      <c r="A1686" s="488" t="s">
        <v>1943</v>
      </c>
      <c r="B1686" s="489">
        <v>128</v>
      </c>
      <c r="C1686" s="490">
        <v>0</v>
      </c>
      <c r="D1686" s="490">
        <v>28.4</v>
      </c>
      <c r="E1686" s="488"/>
    </row>
    <row r="1687" spans="1:5" x14ac:dyDescent="0.2">
      <c r="A1687" s="488" t="s">
        <v>1944</v>
      </c>
      <c r="B1687" s="489">
        <v>483</v>
      </c>
      <c r="C1687" s="490">
        <v>0</v>
      </c>
      <c r="D1687" s="490">
        <v>323.35000000000002</v>
      </c>
      <c r="E1687" s="488"/>
    </row>
    <row r="1688" spans="1:5" x14ac:dyDescent="0.2">
      <c r="A1688" s="488" t="s">
        <v>1945</v>
      </c>
      <c r="B1688" s="489">
        <v>198</v>
      </c>
      <c r="C1688" s="490">
        <v>0</v>
      </c>
      <c r="D1688" s="490">
        <v>70.069999999999993</v>
      </c>
      <c r="E1688" s="488"/>
    </row>
    <row r="1689" spans="1:5" x14ac:dyDescent="0.2">
      <c r="A1689" s="488" t="s">
        <v>1946</v>
      </c>
      <c r="B1689" s="489">
        <v>191</v>
      </c>
      <c r="C1689" s="490">
        <v>0</v>
      </c>
      <c r="D1689" s="490">
        <v>92.94</v>
      </c>
      <c r="E1689" s="488"/>
    </row>
    <row r="1690" spans="1:5" x14ac:dyDescent="0.2">
      <c r="A1690" s="488" t="s">
        <v>1947</v>
      </c>
      <c r="B1690" s="489">
        <v>82</v>
      </c>
      <c r="C1690" s="490">
        <v>0</v>
      </c>
      <c r="D1690" s="490">
        <v>44.33</v>
      </c>
      <c r="E1690" s="488"/>
    </row>
    <row r="1691" spans="1:5" x14ac:dyDescent="0.2">
      <c r="A1691" s="488" t="s">
        <v>1948</v>
      </c>
      <c r="B1691" s="489">
        <v>471</v>
      </c>
      <c r="C1691" s="490">
        <v>0</v>
      </c>
      <c r="D1691" s="490">
        <v>150.4</v>
      </c>
      <c r="E1691" s="488"/>
    </row>
    <row r="1692" spans="1:5" x14ac:dyDescent="0.2">
      <c r="A1692" s="488" t="s">
        <v>1949</v>
      </c>
      <c r="B1692" s="489">
        <v>54</v>
      </c>
      <c r="C1692" s="490">
        <v>0</v>
      </c>
      <c r="D1692" s="490">
        <v>27.07</v>
      </c>
      <c r="E1692" s="488"/>
    </row>
    <row r="1693" spans="1:5" x14ac:dyDescent="0.2">
      <c r="A1693" s="488" t="s">
        <v>1950</v>
      </c>
      <c r="B1693" s="489">
        <v>128</v>
      </c>
      <c r="C1693" s="490">
        <v>0</v>
      </c>
      <c r="D1693" s="490">
        <v>10.64</v>
      </c>
      <c r="E1693" s="488"/>
    </row>
    <row r="1694" spans="1:5" x14ac:dyDescent="0.2">
      <c r="A1694" s="488" t="s">
        <v>1951</v>
      </c>
      <c r="B1694" s="489">
        <v>288</v>
      </c>
      <c r="C1694" s="490">
        <v>0</v>
      </c>
      <c r="D1694" s="490">
        <v>75.75</v>
      </c>
      <c r="E1694" s="488"/>
    </row>
    <row r="1695" spans="1:5" x14ac:dyDescent="0.2">
      <c r="A1695" s="488" t="s">
        <v>1952</v>
      </c>
      <c r="B1695" s="489">
        <v>92</v>
      </c>
      <c r="C1695" s="490">
        <v>0</v>
      </c>
      <c r="D1695" s="490">
        <v>44.63</v>
      </c>
      <c r="E1695" s="488"/>
    </row>
    <row r="1696" spans="1:5" x14ac:dyDescent="0.2">
      <c r="A1696" s="488" t="s">
        <v>1953</v>
      </c>
      <c r="B1696" s="489">
        <v>197</v>
      </c>
      <c r="C1696" s="490">
        <v>0</v>
      </c>
      <c r="D1696" s="490">
        <v>98.02</v>
      </c>
      <c r="E1696" s="488"/>
    </row>
    <row r="1697" spans="1:5" x14ac:dyDescent="0.2">
      <c r="A1697" s="488" t="s">
        <v>1954</v>
      </c>
      <c r="B1697" s="489">
        <v>110</v>
      </c>
      <c r="C1697" s="490">
        <v>13.2</v>
      </c>
      <c r="D1697" s="490">
        <v>89.19</v>
      </c>
      <c r="E1697" s="488"/>
    </row>
    <row r="1698" spans="1:5" x14ac:dyDescent="0.2">
      <c r="A1698" s="488" t="s">
        <v>1955</v>
      </c>
      <c r="B1698" s="489">
        <v>140</v>
      </c>
      <c r="C1698" s="490">
        <v>0</v>
      </c>
      <c r="D1698" s="490">
        <v>84.31</v>
      </c>
      <c r="E1698" s="488"/>
    </row>
    <row r="1699" spans="1:5" x14ac:dyDescent="0.2">
      <c r="A1699" s="488" t="s">
        <v>1956</v>
      </c>
      <c r="B1699" s="489">
        <v>181</v>
      </c>
      <c r="C1699" s="490">
        <v>0</v>
      </c>
      <c r="D1699" s="490">
        <v>41.89</v>
      </c>
      <c r="E1699" s="488"/>
    </row>
    <row r="1700" spans="1:5" x14ac:dyDescent="0.2">
      <c r="A1700" s="488" t="s">
        <v>1957</v>
      </c>
      <c r="B1700" s="489">
        <v>329</v>
      </c>
      <c r="C1700" s="490">
        <v>0</v>
      </c>
      <c r="D1700" s="490">
        <v>173.84</v>
      </c>
      <c r="E1700" s="488"/>
    </row>
    <row r="1701" spans="1:5" x14ac:dyDescent="0.2">
      <c r="A1701" s="488" t="s">
        <v>1958</v>
      </c>
      <c r="B1701" s="489">
        <v>103</v>
      </c>
      <c r="C1701" s="490">
        <v>0</v>
      </c>
      <c r="D1701" s="490">
        <v>31.09</v>
      </c>
      <c r="E1701" s="488"/>
    </row>
    <row r="1702" spans="1:5" x14ac:dyDescent="0.2">
      <c r="A1702" s="488" t="s">
        <v>1959</v>
      </c>
      <c r="B1702" s="489">
        <v>108</v>
      </c>
      <c r="C1702" s="490">
        <v>45.31</v>
      </c>
      <c r="D1702" s="490">
        <v>119.93</v>
      </c>
      <c r="E1702" s="488"/>
    </row>
    <row r="1703" spans="1:5" x14ac:dyDescent="0.2">
      <c r="A1703" s="488" t="s">
        <v>1960</v>
      </c>
      <c r="B1703" s="489">
        <v>84</v>
      </c>
      <c r="C1703" s="490">
        <v>40.86</v>
      </c>
      <c r="D1703" s="490">
        <v>98.89</v>
      </c>
      <c r="E1703" s="488"/>
    </row>
    <row r="1704" spans="1:5" x14ac:dyDescent="0.2">
      <c r="A1704" s="488" t="s">
        <v>1961</v>
      </c>
      <c r="B1704" s="489">
        <v>370</v>
      </c>
      <c r="C1704" s="490">
        <v>0</v>
      </c>
      <c r="D1704" s="490">
        <v>81.260000000000005</v>
      </c>
      <c r="E1704" s="488"/>
    </row>
    <row r="1705" spans="1:5" x14ac:dyDescent="0.2">
      <c r="A1705" s="488" t="s">
        <v>1962</v>
      </c>
      <c r="B1705" s="489">
        <v>434</v>
      </c>
      <c r="C1705" s="490">
        <v>0</v>
      </c>
      <c r="D1705" s="490">
        <v>146.36000000000001</v>
      </c>
      <c r="E1705" s="488"/>
    </row>
    <row r="1706" spans="1:5" x14ac:dyDescent="0.2">
      <c r="A1706" s="488" t="s">
        <v>1963</v>
      </c>
      <c r="B1706" s="489">
        <v>103</v>
      </c>
      <c r="C1706" s="490">
        <v>217.17</v>
      </c>
      <c r="D1706" s="490">
        <v>288.33</v>
      </c>
      <c r="E1706" s="488"/>
    </row>
    <row r="1707" spans="1:5" x14ac:dyDescent="0.2">
      <c r="A1707" s="488" t="s">
        <v>1964</v>
      </c>
      <c r="B1707" s="489">
        <v>117</v>
      </c>
      <c r="C1707" s="490">
        <v>0</v>
      </c>
      <c r="D1707" s="490">
        <v>41.44</v>
      </c>
      <c r="E1707" s="488"/>
    </row>
    <row r="1708" spans="1:5" x14ac:dyDescent="0.2">
      <c r="A1708" s="488" t="s">
        <v>1965</v>
      </c>
      <c r="B1708" s="489">
        <v>423</v>
      </c>
      <c r="C1708" s="490">
        <v>575.91</v>
      </c>
      <c r="D1708" s="490">
        <v>868.15</v>
      </c>
      <c r="E1708" s="488"/>
    </row>
    <row r="1709" spans="1:5" x14ac:dyDescent="0.2">
      <c r="A1709" s="488" t="s">
        <v>1966</v>
      </c>
      <c r="B1709" s="489">
        <v>186</v>
      </c>
      <c r="C1709" s="490">
        <v>60.45</v>
      </c>
      <c r="D1709" s="490">
        <v>188.95</v>
      </c>
      <c r="E1709" s="488"/>
    </row>
    <row r="1710" spans="1:5" x14ac:dyDescent="0.2">
      <c r="A1710" s="488" t="s">
        <v>1967</v>
      </c>
      <c r="B1710" s="489">
        <v>246</v>
      </c>
      <c r="C1710" s="490">
        <v>186.43</v>
      </c>
      <c r="D1710" s="490">
        <v>356.38</v>
      </c>
      <c r="E1710" s="488"/>
    </row>
    <row r="1711" spans="1:5" x14ac:dyDescent="0.2">
      <c r="A1711" s="488" t="s">
        <v>1968</v>
      </c>
      <c r="B1711" s="489">
        <v>165</v>
      </c>
      <c r="C1711" s="490">
        <v>60.93</v>
      </c>
      <c r="D1711" s="490">
        <v>174.92</v>
      </c>
      <c r="E1711" s="488"/>
    </row>
    <row r="1712" spans="1:5" x14ac:dyDescent="0.2">
      <c r="A1712" s="488" t="s">
        <v>1969</v>
      </c>
      <c r="B1712" s="489">
        <v>235</v>
      </c>
      <c r="C1712" s="490">
        <v>0</v>
      </c>
      <c r="D1712" s="490">
        <v>9.19</v>
      </c>
      <c r="E1712" s="488"/>
    </row>
    <row r="1713" spans="1:5" x14ac:dyDescent="0.2">
      <c r="A1713" s="488" t="s">
        <v>1970</v>
      </c>
      <c r="B1713" s="489">
        <v>215</v>
      </c>
      <c r="C1713" s="490">
        <v>0</v>
      </c>
      <c r="D1713" s="490">
        <v>72.94</v>
      </c>
      <c r="E1713" s="488"/>
    </row>
    <row r="1714" spans="1:5" x14ac:dyDescent="0.2">
      <c r="A1714" s="488" t="s">
        <v>1971</v>
      </c>
      <c r="B1714" s="489">
        <v>74</v>
      </c>
      <c r="C1714" s="490">
        <v>13.26</v>
      </c>
      <c r="D1714" s="490">
        <v>64.38</v>
      </c>
      <c r="E1714" s="488"/>
    </row>
    <row r="1715" spans="1:5" x14ac:dyDescent="0.2">
      <c r="A1715" s="488" t="s">
        <v>1972</v>
      </c>
      <c r="B1715" s="489">
        <v>92</v>
      </c>
      <c r="C1715" s="490">
        <v>0</v>
      </c>
      <c r="D1715" s="490">
        <v>40.31</v>
      </c>
      <c r="E1715" s="488"/>
    </row>
    <row r="1716" spans="1:5" x14ac:dyDescent="0.2">
      <c r="A1716" s="488" t="s">
        <v>1973</v>
      </c>
      <c r="B1716" s="489">
        <v>270</v>
      </c>
      <c r="C1716" s="490">
        <v>6.7</v>
      </c>
      <c r="D1716" s="490">
        <v>193.23</v>
      </c>
      <c r="E1716" s="488"/>
    </row>
    <row r="1717" spans="1:5" x14ac:dyDescent="0.2">
      <c r="A1717" s="488" t="s">
        <v>1974</v>
      </c>
      <c r="B1717" s="489">
        <v>139</v>
      </c>
      <c r="C1717" s="490">
        <v>0</v>
      </c>
      <c r="D1717" s="490">
        <v>72.66</v>
      </c>
      <c r="E1717" s="488"/>
    </row>
    <row r="1718" spans="1:5" x14ac:dyDescent="0.2">
      <c r="A1718" s="488" t="s">
        <v>1975</v>
      </c>
      <c r="B1718" s="489">
        <v>171</v>
      </c>
      <c r="C1718" s="490">
        <v>0</v>
      </c>
      <c r="D1718" s="490">
        <v>78.84</v>
      </c>
      <c r="E1718" s="488"/>
    </row>
    <row r="1719" spans="1:5" x14ac:dyDescent="0.2">
      <c r="A1719" s="488" t="s">
        <v>1976</v>
      </c>
      <c r="B1719" s="489">
        <v>195</v>
      </c>
      <c r="C1719" s="490">
        <v>0</v>
      </c>
      <c r="D1719" s="490">
        <v>79.48</v>
      </c>
      <c r="E1719" s="488"/>
    </row>
    <row r="1720" spans="1:5" x14ac:dyDescent="0.2">
      <c r="A1720" s="488" t="s">
        <v>1977</v>
      </c>
      <c r="B1720" s="489">
        <v>285</v>
      </c>
      <c r="C1720" s="490">
        <v>177.58</v>
      </c>
      <c r="D1720" s="490">
        <v>374.47</v>
      </c>
      <c r="E1720" s="488"/>
    </row>
    <row r="1721" spans="1:5" x14ac:dyDescent="0.2">
      <c r="A1721" s="488" t="s">
        <v>1978</v>
      </c>
      <c r="B1721" s="489">
        <v>204</v>
      </c>
      <c r="C1721" s="490">
        <v>487.33</v>
      </c>
      <c r="D1721" s="490">
        <v>628.27</v>
      </c>
      <c r="E1721" s="488"/>
    </row>
    <row r="1722" spans="1:5" x14ac:dyDescent="0.2">
      <c r="A1722" s="488" t="s">
        <v>1979</v>
      </c>
      <c r="B1722" s="489">
        <v>243</v>
      </c>
      <c r="C1722" s="490">
        <v>0</v>
      </c>
      <c r="D1722" s="490">
        <v>19.350000000000001</v>
      </c>
      <c r="E1722" s="488"/>
    </row>
    <row r="1723" spans="1:5" x14ac:dyDescent="0.2">
      <c r="A1723" s="488" t="s">
        <v>1980</v>
      </c>
      <c r="B1723" s="489">
        <v>403</v>
      </c>
      <c r="C1723" s="490">
        <v>0</v>
      </c>
      <c r="D1723" s="490">
        <v>76.41</v>
      </c>
      <c r="E1723" s="488"/>
    </row>
    <row r="1724" spans="1:5" x14ac:dyDescent="0.2">
      <c r="A1724" s="488" t="s">
        <v>1981</v>
      </c>
      <c r="B1724" s="489">
        <v>113</v>
      </c>
      <c r="C1724" s="490">
        <v>39.86</v>
      </c>
      <c r="D1724" s="490">
        <v>117.93</v>
      </c>
      <c r="E1724" s="488"/>
    </row>
    <row r="1725" spans="1:5" x14ac:dyDescent="0.2">
      <c r="A1725" s="488" t="s">
        <v>1982</v>
      </c>
      <c r="B1725" s="489">
        <v>217</v>
      </c>
      <c r="C1725" s="490">
        <v>0</v>
      </c>
      <c r="D1725" s="490">
        <v>54.28</v>
      </c>
      <c r="E1725" s="488"/>
    </row>
    <row r="1726" spans="1:5" x14ac:dyDescent="0.2">
      <c r="A1726" s="488" t="s">
        <v>1983</v>
      </c>
      <c r="B1726" s="489">
        <v>354</v>
      </c>
      <c r="C1726" s="490">
        <v>0</v>
      </c>
      <c r="D1726" s="490">
        <v>186.72</v>
      </c>
      <c r="E1726" s="488"/>
    </row>
    <row r="1727" spans="1:5" x14ac:dyDescent="0.2">
      <c r="A1727" s="488" t="s">
        <v>1984</v>
      </c>
      <c r="B1727" s="489">
        <v>103</v>
      </c>
      <c r="C1727" s="490">
        <v>0</v>
      </c>
      <c r="D1727" s="490">
        <v>46.57</v>
      </c>
      <c r="E1727" s="488"/>
    </row>
    <row r="1728" spans="1:5" x14ac:dyDescent="0.2">
      <c r="A1728" s="488" t="s">
        <v>1985</v>
      </c>
      <c r="B1728" s="489">
        <v>226</v>
      </c>
      <c r="C1728" s="490">
        <v>0</v>
      </c>
      <c r="D1728" s="490">
        <v>104.74</v>
      </c>
      <c r="E1728" s="488"/>
    </row>
    <row r="1729" spans="1:5" x14ac:dyDescent="0.2">
      <c r="A1729" s="488" t="s">
        <v>1986</v>
      </c>
      <c r="B1729" s="489">
        <v>200</v>
      </c>
      <c r="C1729" s="490">
        <v>0</v>
      </c>
      <c r="D1729" s="490">
        <v>91.26</v>
      </c>
      <c r="E1729" s="488"/>
    </row>
    <row r="1730" spans="1:5" x14ac:dyDescent="0.2">
      <c r="A1730" s="488" t="s">
        <v>1987</v>
      </c>
      <c r="B1730" s="489">
        <v>318</v>
      </c>
      <c r="C1730" s="490">
        <v>0</v>
      </c>
      <c r="D1730" s="490">
        <v>23.63</v>
      </c>
      <c r="E1730" s="488"/>
    </row>
    <row r="1731" spans="1:5" x14ac:dyDescent="0.2">
      <c r="A1731" s="488" t="s">
        <v>1988</v>
      </c>
      <c r="B1731" s="489">
        <v>201</v>
      </c>
      <c r="C1731" s="490">
        <v>0</v>
      </c>
      <c r="D1731" s="490">
        <v>122.07</v>
      </c>
      <c r="E1731" s="488"/>
    </row>
    <row r="1732" spans="1:5" x14ac:dyDescent="0.2">
      <c r="A1732" s="488" t="s">
        <v>1989</v>
      </c>
      <c r="B1732" s="489">
        <v>248</v>
      </c>
      <c r="C1732" s="490">
        <v>95.4</v>
      </c>
      <c r="D1732" s="490">
        <v>266.73</v>
      </c>
      <c r="E1732" s="488"/>
    </row>
    <row r="1733" spans="1:5" x14ac:dyDescent="0.2">
      <c r="A1733" s="488" t="s">
        <v>1990</v>
      </c>
      <c r="B1733" s="489">
        <v>85</v>
      </c>
      <c r="C1733" s="490">
        <v>0</v>
      </c>
      <c r="D1733" s="490">
        <v>22.98</v>
      </c>
      <c r="E1733" s="488"/>
    </row>
    <row r="1734" spans="1:5" x14ac:dyDescent="0.2">
      <c r="A1734" s="488" t="s">
        <v>1991</v>
      </c>
      <c r="B1734" s="489">
        <v>206</v>
      </c>
      <c r="C1734" s="490">
        <v>0</v>
      </c>
      <c r="D1734" s="490">
        <v>79.75</v>
      </c>
      <c r="E1734" s="488"/>
    </row>
    <row r="1735" spans="1:5" x14ac:dyDescent="0.2">
      <c r="A1735" s="488" t="s">
        <v>1992</v>
      </c>
      <c r="B1735" s="489">
        <v>100</v>
      </c>
      <c r="C1735" s="490">
        <v>0</v>
      </c>
      <c r="D1735" s="490">
        <v>49.25</v>
      </c>
      <c r="E1735" s="488"/>
    </row>
    <row r="1736" spans="1:5" x14ac:dyDescent="0.2">
      <c r="A1736" s="488" t="s">
        <v>1993</v>
      </c>
      <c r="B1736" s="489">
        <v>208</v>
      </c>
      <c r="C1736" s="490">
        <v>377.88</v>
      </c>
      <c r="D1736" s="490">
        <v>521.58000000000004</v>
      </c>
      <c r="E1736" s="488"/>
    </row>
    <row r="1737" spans="1:5" x14ac:dyDescent="0.2">
      <c r="A1737" s="488" t="s">
        <v>1994</v>
      </c>
      <c r="B1737" s="489">
        <v>210</v>
      </c>
      <c r="C1737" s="490">
        <v>0</v>
      </c>
      <c r="D1737" s="490">
        <v>64.510000000000005</v>
      </c>
      <c r="E1737" s="488"/>
    </row>
    <row r="1738" spans="1:5" x14ac:dyDescent="0.2">
      <c r="A1738" s="488" t="s">
        <v>1995</v>
      </c>
      <c r="B1738" s="489">
        <v>67</v>
      </c>
      <c r="C1738" s="490">
        <v>0</v>
      </c>
      <c r="D1738" s="490">
        <v>26.31</v>
      </c>
      <c r="E1738" s="488"/>
    </row>
    <row r="1739" spans="1:5" x14ac:dyDescent="0.2">
      <c r="A1739" s="488" t="s">
        <v>1996</v>
      </c>
      <c r="B1739" s="489">
        <v>186</v>
      </c>
      <c r="C1739" s="490">
        <v>0</v>
      </c>
      <c r="D1739" s="490">
        <v>29.32</v>
      </c>
      <c r="E1739" s="488"/>
    </row>
    <row r="1740" spans="1:5" x14ac:dyDescent="0.2">
      <c r="A1740" s="488" t="s">
        <v>1997</v>
      </c>
      <c r="B1740" s="489">
        <v>285</v>
      </c>
      <c r="C1740" s="490">
        <v>0</v>
      </c>
      <c r="D1740" s="490">
        <v>144.51</v>
      </c>
      <c r="E1740" s="488"/>
    </row>
    <row r="1741" spans="1:5" x14ac:dyDescent="0.2">
      <c r="A1741" s="488" t="s">
        <v>1998</v>
      </c>
      <c r="B1741" s="489">
        <v>248</v>
      </c>
      <c r="C1741" s="490">
        <v>0</v>
      </c>
      <c r="D1741" s="490">
        <v>53.36</v>
      </c>
      <c r="E1741" s="488"/>
    </row>
    <row r="1742" spans="1:5" x14ac:dyDescent="0.2">
      <c r="A1742" s="488" t="s">
        <v>1999</v>
      </c>
      <c r="B1742" s="489">
        <v>291</v>
      </c>
      <c r="C1742" s="490">
        <v>18.34</v>
      </c>
      <c r="D1742" s="490">
        <v>219.38</v>
      </c>
      <c r="E1742" s="488"/>
    </row>
    <row r="1743" spans="1:5" x14ac:dyDescent="0.2">
      <c r="A1743" s="488" t="s">
        <v>2000</v>
      </c>
      <c r="B1743" s="489">
        <v>194</v>
      </c>
      <c r="C1743" s="490">
        <v>0</v>
      </c>
      <c r="D1743" s="490">
        <v>29.07</v>
      </c>
      <c r="E1743" s="488"/>
    </row>
    <row r="1744" spans="1:5" x14ac:dyDescent="0.2">
      <c r="A1744" s="488" t="s">
        <v>2001</v>
      </c>
      <c r="B1744" s="489">
        <v>276</v>
      </c>
      <c r="C1744" s="490">
        <v>0</v>
      </c>
      <c r="D1744" s="490">
        <v>74.959999999999994</v>
      </c>
      <c r="E1744" s="488"/>
    </row>
    <row r="1745" spans="1:5" x14ac:dyDescent="0.2">
      <c r="A1745" s="488" t="s">
        <v>2002</v>
      </c>
      <c r="B1745" s="489">
        <v>93</v>
      </c>
      <c r="C1745" s="490">
        <v>0</v>
      </c>
      <c r="D1745" s="490">
        <v>46.48</v>
      </c>
      <c r="E1745" s="488"/>
    </row>
    <row r="1746" spans="1:5" x14ac:dyDescent="0.2">
      <c r="A1746" s="488" t="s">
        <v>2003</v>
      </c>
      <c r="B1746" s="489">
        <v>78</v>
      </c>
      <c r="C1746" s="490">
        <v>0</v>
      </c>
      <c r="D1746" s="490">
        <v>46.99</v>
      </c>
      <c r="E1746" s="488"/>
    </row>
    <row r="1747" spans="1:5" x14ac:dyDescent="0.2">
      <c r="A1747" s="488" t="s">
        <v>2004</v>
      </c>
      <c r="B1747" s="489">
        <v>160</v>
      </c>
      <c r="C1747" s="490">
        <v>99.99</v>
      </c>
      <c r="D1747" s="490">
        <v>210.52</v>
      </c>
      <c r="E1747" s="488"/>
    </row>
    <row r="1748" spans="1:5" x14ac:dyDescent="0.2">
      <c r="A1748" s="488" t="s">
        <v>2005</v>
      </c>
      <c r="B1748" s="489">
        <v>69</v>
      </c>
      <c r="C1748" s="490">
        <v>0</v>
      </c>
      <c r="D1748" s="490">
        <v>19.32</v>
      </c>
      <c r="E1748" s="488"/>
    </row>
    <row r="1749" spans="1:5" x14ac:dyDescent="0.2">
      <c r="A1749" s="488" t="s">
        <v>2006</v>
      </c>
      <c r="B1749" s="489">
        <v>148</v>
      </c>
      <c r="C1749" s="490">
        <v>0</v>
      </c>
      <c r="D1749" s="490">
        <v>51.15</v>
      </c>
      <c r="E1749" s="488"/>
    </row>
    <row r="1750" spans="1:5" x14ac:dyDescent="0.2">
      <c r="A1750" s="488" t="s">
        <v>2007</v>
      </c>
      <c r="B1750" s="489">
        <v>350</v>
      </c>
      <c r="C1750" s="490">
        <v>0</v>
      </c>
      <c r="D1750" s="490">
        <v>135.24</v>
      </c>
      <c r="E1750" s="488"/>
    </row>
    <row r="1751" spans="1:5" x14ac:dyDescent="0.2">
      <c r="A1751" s="488" t="s">
        <v>2008</v>
      </c>
      <c r="B1751" s="489">
        <v>222</v>
      </c>
      <c r="C1751" s="490">
        <v>0</v>
      </c>
      <c r="D1751" s="490">
        <v>14.83</v>
      </c>
      <c r="E1751" s="488"/>
    </row>
    <row r="1752" spans="1:5" x14ac:dyDescent="0.2">
      <c r="A1752" s="488" t="s">
        <v>2009</v>
      </c>
      <c r="B1752" s="489">
        <v>100</v>
      </c>
      <c r="C1752" s="490">
        <v>0</v>
      </c>
      <c r="D1752" s="490">
        <v>24.15</v>
      </c>
      <c r="E1752" s="488"/>
    </row>
    <row r="1753" spans="1:5" x14ac:dyDescent="0.2">
      <c r="A1753" s="488" t="s">
        <v>2010</v>
      </c>
      <c r="B1753" s="489">
        <v>209</v>
      </c>
      <c r="C1753" s="490">
        <v>5.83</v>
      </c>
      <c r="D1753" s="490">
        <v>150.22</v>
      </c>
      <c r="E1753" s="488"/>
    </row>
    <row r="1754" spans="1:5" x14ac:dyDescent="0.2">
      <c r="A1754" s="488" t="s">
        <v>2011</v>
      </c>
      <c r="B1754" s="489">
        <v>124</v>
      </c>
      <c r="C1754" s="490">
        <v>0</v>
      </c>
      <c r="D1754" s="490">
        <v>67.2</v>
      </c>
      <c r="E1754" s="488"/>
    </row>
    <row r="1755" spans="1:5" x14ac:dyDescent="0.2">
      <c r="A1755" s="488" t="s">
        <v>2012</v>
      </c>
      <c r="B1755" s="489">
        <v>165</v>
      </c>
      <c r="C1755" s="490">
        <v>0</v>
      </c>
      <c r="D1755" s="490">
        <v>103.16</v>
      </c>
      <c r="E1755" s="488"/>
    </row>
    <row r="1756" spans="1:5" x14ac:dyDescent="0.2">
      <c r="A1756" s="488" t="s">
        <v>2013</v>
      </c>
      <c r="B1756" s="489">
        <v>167</v>
      </c>
      <c r="C1756" s="490">
        <v>0</v>
      </c>
      <c r="D1756" s="490">
        <v>75.14</v>
      </c>
      <c r="E1756" s="488"/>
    </row>
    <row r="1757" spans="1:5" x14ac:dyDescent="0.2">
      <c r="A1757" s="488" t="s">
        <v>2014</v>
      </c>
      <c r="B1757" s="489">
        <v>190</v>
      </c>
      <c r="C1757" s="490">
        <v>0</v>
      </c>
      <c r="D1757" s="490">
        <v>50.08</v>
      </c>
      <c r="E1757" s="488"/>
    </row>
    <row r="1758" spans="1:5" x14ac:dyDescent="0.2">
      <c r="A1758" s="488" t="s">
        <v>2015</v>
      </c>
      <c r="B1758" s="489">
        <v>98</v>
      </c>
      <c r="C1758" s="490">
        <v>57.16</v>
      </c>
      <c r="D1758" s="490">
        <v>124.86</v>
      </c>
      <c r="E1758" s="488"/>
    </row>
    <row r="1759" spans="1:5" x14ac:dyDescent="0.2">
      <c r="A1759" s="488" t="s">
        <v>2016</v>
      </c>
      <c r="B1759" s="489">
        <v>297</v>
      </c>
      <c r="C1759" s="490">
        <v>193.57</v>
      </c>
      <c r="D1759" s="490">
        <v>398.75</v>
      </c>
      <c r="E1759" s="488"/>
    </row>
    <row r="1760" spans="1:5" x14ac:dyDescent="0.2">
      <c r="A1760" s="488" t="s">
        <v>2017</v>
      </c>
      <c r="B1760" s="489">
        <v>254</v>
      </c>
      <c r="C1760" s="490">
        <v>0</v>
      </c>
      <c r="D1760" s="490">
        <v>139.91999999999999</v>
      </c>
      <c r="E1760" s="488"/>
    </row>
    <row r="1761" spans="1:5" x14ac:dyDescent="0.2">
      <c r="A1761" s="488" t="s">
        <v>2018</v>
      </c>
      <c r="B1761" s="489">
        <v>380</v>
      </c>
      <c r="C1761" s="490">
        <v>0</v>
      </c>
      <c r="D1761" s="490">
        <v>179.14</v>
      </c>
      <c r="E1761" s="488"/>
    </row>
    <row r="1762" spans="1:5" x14ac:dyDescent="0.2">
      <c r="A1762" s="488" t="s">
        <v>2019</v>
      </c>
      <c r="B1762" s="489">
        <v>251</v>
      </c>
      <c r="C1762" s="490">
        <v>0</v>
      </c>
      <c r="D1762" s="490">
        <v>85.42</v>
      </c>
      <c r="E1762" s="488"/>
    </row>
    <row r="1763" spans="1:5" x14ac:dyDescent="0.2">
      <c r="A1763" s="488" t="s">
        <v>2020</v>
      </c>
      <c r="B1763" s="489">
        <v>240</v>
      </c>
      <c r="C1763" s="490">
        <v>0</v>
      </c>
      <c r="D1763" s="490">
        <v>66.790000000000006</v>
      </c>
      <c r="E1763" s="488"/>
    </row>
    <row r="1764" spans="1:5" x14ac:dyDescent="0.2">
      <c r="A1764" s="488" t="s">
        <v>2021</v>
      </c>
      <c r="B1764" s="489">
        <v>205</v>
      </c>
      <c r="C1764" s="490">
        <v>0</v>
      </c>
      <c r="D1764" s="490">
        <v>47.42</v>
      </c>
      <c r="E1764" s="488"/>
    </row>
    <row r="1765" spans="1:5" x14ac:dyDescent="0.2">
      <c r="A1765" s="488" t="s">
        <v>2022</v>
      </c>
      <c r="B1765" s="489">
        <v>173</v>
      </c>
      <c r="C1765" s="490">
        <v>0</v>
      </c>
      <c r="D1765" s="490">
        <v>18</v>
      </c>
      <c r="E1765" s="488"/>
    </row>
    <row r="1766" spans="1:5" x14ac:dyDescent="0.2">
      <c r="A1766" s="488" t="s">
        <v>2023</v>
      </c>
      <c r="B1766" s="489">
        <v>38</v>
      </c>
      <c r="C1766" s="490">
        <v>68.56</v>
      </c>
      <c r="D1766" s="490">
        <v>94.81</v>
      </c>
      <c r="E1766" s="488" t="s">
        <v>344</v>
      </c>
    </row>
    <row r="1767" spans="1:5" x14ac:dyDescent="0.2">
      <c r="A1767" s="488" t="s">
        <v>2024</v>
      </c>
      <c r="B1767" s="489">
        <v>69</v>
      </c>
      <c r="C1767" s="490">
        <v>0</v>
      </c>
      <c r="D1767" s="490">
        <v>26.55</v>
      </c>
      <c r="E1767" s="488"/>
    </row>
    <row r="1768" spans="1:5" x14ac:dyDescent="0.2">
      <c r="A1768" s="488" t="s">
        <v>2025</v>
      </c>
      <c r="B1768" s="489">
        <v>93</v>
      </c>
      <c r="C1768" s="490">
        <v>9.32</v>
      </c>
      <c r="D1768" s="490">
        <v>73.569999999999993</v>
      </c>
      <c r="E1768" s="488"/>
    </row>
    <row r="1769" spans="1:5" x14ac:dyDescent="0.2">
      <c r="A1769" s="488" t="s">
        <v>2026</v>
      </c>
      <c r="B1769" s="489">
        <v>240</v>
      </c>
      <c r="C1769" s="490">
        <v>0</v>
      </c>
      <c r="D1769" s="490">
        <v>62.63</v>
      </c>
      <c r="E1769" s="488"/>
    </row>
    <row r="1770" spans="1:5" x14ac:dyDescent="0.2">
      <c r="A1770" s="488" t="s">
        <v>2027</v>
      </c>
      <c r="B1770" s="489">
        <v>211</v>
      </c>
      <c r="C1770" s="490">
        <v>0</v>
      </c>
      <c r="D1770" s="490">
        <v>5.61</v>
      </c>
      <c r="E1770" s="488"/>
    </row>
    <row r="1771" spans="1:5" x14ac:dyDescent="0.2">
      <c r="A1771" s="488" t="s">
        <v>2028</v>
      </c>
      <c r="B1771" s="489">
        <v>153</v>
      </c>
      <c r="C1771" s="490">
        <v>0</v>
      </c>
      <c r="D1771" s="490">
        <v>38.53</v>
      </c>
      <c r="E1771" s="488"/>
    </row>
    <row r="1772" spans="1:5" x14ac:dyDescent="0.2">
      <c r="A1772" s="488" t="s">
        <v>2029</v>
      </c>
      <c r="B1772" s="489">
        <v>455</v>
      </c>
      <c r="C1772" s="490">
        <v>0</v>
      </c>
      <c r="D1772" s="490">
        <v>147.94999999999999</v>
      </c>
      <c r="E1772" s="488"/>
    </row>
    <row r="1773" spans="1:5" x14ac:dyDescent="0.2">
      <c r="A1773" s="488" t="s">
        <v>2030</v>
      </c>
      <c r="B1773" s="489">
        <v>259</v>
      </c>
      <c r="C1773" s="490">
        <v>0</v>
      </c>
      <c r="D1773" s="490">
        <v>137.13</v>
      </c>
      <c r="E1773" s="488"/>
    </row>
    <row r="1774" spans="1:5" x14ac:dyDescent="0.2">
      <c r="A1774" s="488" t="s">
        <v>2031</v>
      </c>
      <c r="B1774" s="489">
        <v>78</v>
      </c>
      <c r="C1774" s="490">
        <v>0</v>
      </c>
      <c r="D1774" s="490">
        <v>49.9</v>
      </c>
      <c r="E1774" s="488"/>
    </row>
    <row r="1775" spans="1:5" x14ac:dyDescent="0.2">
      <c r="A1775" s="488" t="s">
        <v>2032</v>
      </c>
      <c r="B1775" s="489">
        <v>93</v>
      </c>
      <c r="C1775" s="490">
        <v>59.48</v>
      </c>
      <c r="D1775" s="490">
        <v>123.73</v>
      </c>
      <c r="E1775" s="488"/>
    </row>
    <row r="1776" spans="1:5" x14ac:dyDescent="0.2">
      <c r="A1776" s="488" t="s">
        <v>2033</v>
      </c>
      <c r="B1776" s="489">
        <v>147</v>
      </c>
      <c r="C1776" s="490">
        <v>0</v>
      </c>
      <c r="D1776" s="490">
        <v>27.01</v>
      </c>
      <c r="E1776" s="488"/>
    </row>
    <row r="1777" spans="1:5" x14ac:dyDescent="0.2">
      <c r="A1777" s="488" t="s">
        <v>2034</v>
      </c>
      <c r="B1777" s="489">
        <v>226</v>
      </c>
      <c r="C1777" s="490">
        <v>0</v>
      </c>
      <c r="D1777" s="490">
        <v>118.67</v>
      </c>
      <c r="E1777" s="488"/>
    </row>
    <row r="1778" spans="1:5" x14ac:dyDescent="0.2">
      <c r="A1778" s="488" t="s">
        <v>2035</v>
      </c>
      <c r="B1778" s="489">
        <v>231</v>
      </c>
      <c r="C1778" s="490">
        <v>0</v>
      </c>
      <c r="D1778" s="490">
        <v>138.82</v>
      </c>
      <c r="E1778" s="488"/>
    </row>
    <row r="1779" spans="1:5" x14ac:dyDescent="0.2">
      <c r="A1779" s="488" t="s">
        <v>2036</v>
      </c>
      <c r="B1779" s="489">
        <v>262</v>
      </c>
      <c r="C1779" s="490">
        <v>0</v>
      </c>
      <c r="D1779" s="490">
        <v>88.3</v>
      </c>
      <c r="E1779" s="488"/>
    </row>
    <row r="1780" spans="1:5" x14ac:dyDescent="0.2">
      <c r="A1780" s="488" t="s">
        <v>2037</v>
      </c>
      <c r="B1780" s="489">
        <v>103</v>
      </c>
      <c r="C1780" s="490">
        <v>0</v>
      </c>
      <c r="D1780" s="490">
        <v>60.53</v>
      </c>
      <c r="E1780" s="488"/>
    </row>
    <row r="1781" spans="1:5" x14ac:dyDescent="0.2">
      <c r="A1781" s="488" t="s">
        <v>2038</v>
      </c>
      <c r="B1781" s="489">
        <v>343</v>
      </c>
      <c r="C1781" s="490">
        <v>0</v>
      </c>
      <c r="D1781" s="490">
        <v>85.61</v>
      </c>
      <c r="E1781" s="488"/>
    </row>
    <row r="1782" spans="1:5" x14ac:dyDescent="0.2">
      <c r="A1782" s="488" t="s">
        <v>2039</v>
      </c>
      <c r="B1782" s="489">
        <v>55</v>
      </c>
      <c r="C1782" s="490">
        <v>156.02000000000001</v>
      </c>
      <c r="D1782" s="490">
        <v>194.02</v>
      </c>
      <c r="E1782" s="488"/>
    </row>
    <row r="1783" spans="1:5" x14ac:dyDescent="0.2">
      <c r="A1783" s="488" t="s">
        <v>2040</v>
      </c>
      <c r="B1783" s="489">
        <v>107</v>
      </c>
      <c r="C1783" s="490">
        <v>0</v>
      </c>
      <c r="D1783" s="490">
        <v>0</v>
      </c>
      <c r="E1783" s="488"/>
    </row>
    <row r="1784" spans="1:5" x14ac:dyDescent="0.2">
      <c r="A1784" s="488" t="s">
        <v>2041</v>
      </c>
      <c r="B1784" s="489">
        <v>301</v>
      </c>
      <c r="C1784" s="490">
        <v>0</v>
      </c>
      <c r="D1784" s="490">
        <v>204.31</v>
      </c>
      <c r="E1784" s="488"/>
    </row>
    <row r="1785" spans="1:5" x14ac:dyDescent="0.2">
      <c r="A1785" s="488" t="s">
        <v>2042</v>
      </c>
      <c r="B1785" s="489">
        <v>292</v>
      </c>
      <c r="C1785" s="490">
        <v>0</v>
      </c>
      <c r="D1785" s="490">
        <v>73.37</v>
      </c>
      <c r="E1785" s="488"/>
    </row>
    <row r="1786" spans="1:5" x14ac:dyDescent="0.2">
      <c r="A1786" s="488" t="s">
        <v>2043</v>
      </c>
      <c r="B1786" s="489">
        <v>141</v>
      </c>
      <c r="C1786" s="490">
        <v>0</v>
      </c>
      <c r="D1786" s="490">
        <v>43.08</v>
      </c>
      <c r="E1786" s="488"/>
    </row>
    <row r="1787" spans="1:5" x14ac:dyDescent="0.2">
      <c r="A1787" s="488" t="s">
        <v>2044</v>
      </c>
      <c r="B1787" s="489">
        <v>95</v>
      </c>
      <c r="C1787" s="490">
        <v>2.36</v>
      </c>
      <c r="D1787" s="490">
        <v>67.989999999999995</v>
      </c>
      <c r="E1787" s="488"/>
    </row>
    <row r="1788" spans="1:5" x14ac:dyDescent="0.2">
      <c r="A1788" s="488" t="s">
        <v>2045</v>
      </c>
      <c r="B1788" s="489">
        <v>297</v>
      </c>
      <c r="C1788" s="490">
        <v>135.54</v>
      </c>
      <c r="D1788" s="490">
        <v>340.73</v>
      </c>
      <c r="E1788" s="488"/>
    </row>
    <row r="1789" spans="1:5" x14ac:dyDescent="0.2">
      <c r="A1789" s="488" t="s">
        <v>2046</v>
      </c>
      <c r="B1789" s="489">
        <v>199</v>
      </c>
      <c r="C1789" s="490">
        <v>6.22</v>
      </c>
      <c r="D1789" s="490">
        <v>143.69999999999999</v>
      </c>
      <c r="E1789" s="488"/>
    </row>
    <row r="1790" spans="1:5" x14ac:dyDescent="0.2">
      <c r="A1790" s="488" t="s">
        <v>2047</v>
      </c>
      <c r="B1790" s="489">
        <v>227</v>
      </c>
      <c r="C1790" s="490">
        <v>0</v>
      </c>
      <c r="D1790" s="490">
        <v>44.36</v>
      </c>
      <c r="E1790" s="488"/>
    </row>
    <row r="1791" spans="1:5" x14ac:dyDescent="0.2">
      <c r="A1791" s="488" t="s">
        <v>2048</v>
      </c>
      <c r="B1791" s="489">
        <v>198</v>
      </c>
      <c r="C1791" s="490">
        <v>0</v>
      </c>
      <c r="D1791" s="490">
        <v>122.68</v>
      </c>
      <c r="E1791" s="488"/>
    </row>
    <row r="1792" spans="1:5" x14ac:dyDescent="0.2">
      <c r="A1792" s="488" t="s">
        <v>2049</v>
      </c>
      <c r="B1792" s="489">
        <v>71</v>
      </c>
      <c r="C1792" s="490">
        <v>0</v>
      </c>
      <c r="D1792" s="490">
        <v>41.57</v>
      </c>
      <c r="E1792" s="488"/>
    </row>
    <row r="1793" spans="1:5" x14ac:dyDescent="0.2">
      <c r="A1793" s="488" t="s">
        <v>2050</v>
      </c>
      <c r="B1793" s="489">
        <v>263</v>
      </c>
      <c r="C1793" s="490">
        <v>0</v>
      </c>
      <c r="D1793" s="490">
        <v>176.11</v>
      </c>
      <c r="E1793" s="488"/>
    </row>
    <row r="1794" spans="1:5" x14ac:dyDescent="0.2">
      <c r="A1794" s="488" t="s">
        <v>2051</v>
      </c>
      <c r="B1794" s="489">
        <v>170</v>
      </c>
      <c r="C1794" s="490">
        <v>0</v>
      </c>
      <c r="D1794" s="490">
        <v>65.39</v>
      </c>
      <c r="E1794" s="488"/>
    </row>
    <row r="1795" spans="1:5" x14ac:dyDescent="0.2">
      <c r="A1795" s="488" t="s">
        <v>2052</v>
      </c>
      <c r="B1795" s="489">
        <v>188</v>
      </c>
      <c r="C1795" s="490">
        <v>0</v>
      </c>
      <c r="D1795" s="490">
        <v>76.39</v>
      </c>
      <c r="E1795" s="488"/>
    </row>
    <row r="1796" spans="1:5" x14ac:dyDescent="0.2">
      <c r="A1796" s="488" t="s">
        <v>2053</v>
      </c>
      <c r="B1796" s="489">
        <v>173</v>
      </c>
      <c r="C1796" s="490">
        <v>0</v>
      </c>
      <c r="D1796" s="490">
        <v>32.93</v>
      </c>
      <c r="E1796" s="488"/>
    </row>
    <row r="1797" spans="1:5" x14ac:dyDescent="0.2">
      <c r="A1797" s="488" t="s">
        <v>2054</v>
      </c>
      <c r="B1797" s="489">
        <v>214</v>
      </c>
      <c r="C1797" s="490">
        <v>0</v>
      </c>
      <c r="D1797" s="490">
        <v>64.09</v>
      </c>
      <c r="E1797" s="488"/>
    </row>
    <row r="1798" spans="1:5" x14ac:dyDescent="0.2">
      <c r="A1798" s="488" t="s">
        <v>2055</v>
      </c>
      <c r="B1798" s="489">
        <v>415</v>
      </c>
      <c r="C1798" s="490">
        <v>0</v>
      </c>
      <c r="D1798" s="490">
        <v>132.99</v>
      </c>
      <c r="E1798" s="488"/>
    </row>
    <row r="1799" spans="1:5" x14ac:dyDescent="0.2">
      <c r="A1799" s="488" t="s">
        <v>2056</v>
      </c>
      <c r="B1799" s="489">
        <v>147</v>
      </c>
      <c r="C1799" s="490">
        <v>0</v>
      </c>
      <c r="D1799" s="490">
        <v>54.66</v>
      </c>
      <c r="E1799" s="488"/>
    </row>
    <row r="1800" spans="1:5" x14ac:dyDescent="0.2">
      <c r="A1800" s="488" t="s">
        <v>2057</v>
      </c>
      <c r="B1800" s="489">
        <v>494</v>
      </c>
      <c r="C1800" s="490">
        <v>0</v>
      </c>
      <c r="D1800" s="490">
        <v>57.98</v>
      </c>
      <c r="E1800" s="488"/>
    </row>
    <row r="1801" spans="1:5" x14ac:dyDescent="0.2">
      <c r="A1801" s="488" t="s">
        <v>2058</v>
      </c>
      <c r="B1801" s="489">
        <v>410</v>
      </c>
      <c r="C1801" s="490">
        <v>980.41</v>
      </c>
      <c r="D1801" s="490">
        <v>1263.6600000000001</v>
      </c>
      <c r="E1801" s="488"/>
    </row>
    <row r="1802" spans="1:5" x14ac:dyDescent="0.2">
      <c r="A1802" s="488" t="s">
        <v>2059</v>
      </c>
      <c r="B1802" s="489">
        <v>355</v>
      </c>
      <c r="C1802" s="490">
        <v>0</v>
      </c>
      <c r="D1802" s="490">
        <v>222.45</v>
      </c>
      <c r="E1802" s="488"/>
    </row>
    <row r="1803" spans="1:5" x14ac:dyDescent="0.2">
      <c r="A1803" s="488" t="s">
        <v>2060</v>
      </c>
      <c r="B1803" s="489">
        <v>341</v>
      </c>
      <c r="C1803" s="490">
        <v>0</v>
      </c>
      <c r="D1803" s="490">
        <v>102.16</v>
      </c>
      <c r="E1803" s="488"/>
    </row>
    <row r="1804" spans="1:5" x14ac:dyDescent="0.2">
      <c r="A1804" s="488" t="s">
        <v>2061</v>
      </c>
      <c r="B1804" s="489">
        <v>203</v>
      </c>
      <c r="C1804" s="490">
        <v>0</v>
      </c>
      <c r="D1804" s="490">
        <v>60.37</v>
      </c>
      <c r="E1804" s="488"/>
    </row>
    <row r="1805" spans="1:5" x14ac:dyDescent="0.2">
      <c r="A1805" s="488" t="s">
        <v>2062</v>
      </c>
      <c r="B1805" s="489">
        <v>44</v>
      </c>
      <c r="C1805" s="490">
        <v>0</v>
      </c>
      <c r="D1805" s="490">
        <v>9.5</v>
      </c>
      <c r="E1805" s="488"/>
    </row>
    <row r="1806" spans="1:5" x14ac:dyDescent="0.2">
      <c r="A1806" s="488" t="s">
        <v>2063</v>
      </c>
      <c r="B1806" s="489">
        <v>216</v>
      </c>
      <c r="C1806" s="490">
        <v>0</v>
      </c>
      <c r="D1806" s="490">
        <v>56.46</v>
      </c>
      <c r="E1806" s="488"/>
    </row>
    <row r="1807" spans="1:5" x14ac:dyDescent="0.2">
      <c r="A1807" s="488" t="s">
        <v>2064</v>
      </c>
      <c r="B1807" s="489">
        <v>225</v>
      </c>
      <c r="C1807" s="490">
        <v>0</v>
      </c>
      <c r="D1807" s="490">
        <v>70.95</v>
      </c>
      <c r="E1807" s="488"/>
    </row>
    <row r="1808" spans="1:5" x14ac:dyDescent="0.2">
      <c r="A1808" s="488" t="s">
        <v>2065</v>
      </c>
      <c r="B1808" s="489">
        <v>371</v>
      </c>
      <c r="C1808" s="490">
        <v>0</v>
      </c>
      <c r="D1808" s="490">
        <v>197.52</v>
      </c>
      <c r="E1808" s="488"/>
    </row>
    <row r="1809" spans="1:5" x14ac:dyDescent="0.2">
      <c r="A1809" s="488" t="s">
        <v>2066</v>
      </c>
      <c r="B1809" s="489">
        <v>371</v>
      </c>
      <c r="C1809" s="490">
        <v>0</v>
      </c>
      <c r="D1809" s="490">
        <v>177.67</v>
      </c>
      <c r="E1809" s="488"/>
    </row>
    <row r="1810" spans="1:5" x14ac:dyDescent="0.2">
      <c r="A1810" s="488" t="s">
        <v>2067</v>
      </c>
      <c r="B1810" s="489">
        <v>167</v>
      </c>
      <c r="C1810" s="490">
        <v>21.67</v>
      </c>
      <c r="D1810" s="490">
        <v>137.04</v>
      </c>
      <c r="E1810" s="488"/>
    </row>
    <row r="1811" spans="1:5" x14ac:dyDescent="0.2">
      <c r="A1811" s="488" t="s">
        <v>2068</v>
      </c>
      <c r="B1811" s="489">
        <v>141</v>
      </c>
      <c r="C1811" s="490">
        <v>24.33</v>
      </c>
      <c r="D1811" s="490">
        <v>121.74</v>
      </c>
      <c r="E1811" s="488"/>
    </row>
    <row r="1812" spans="1:5" x14ac:dyDescent="0.2">
      <c r="A1812" s="488" t="s">
        <v>2069</v>
      </c>
      <c r="B1812" s="489">
        <v>210</v>
      </c>
      <c r="C1812" s="490">
        <v>0</v>
      </c>
      <c r="D1812" s="490">
        <v>129.29</v>
      </c>
      <c r="E1812" s="488"/>
    </row>
    <row r="1813" spans="1:5" x14ac:dyDescent="0.2">
      <c r="A1813" s="488" t="s">
        <v>2070</v>
      </c>
      <c r="B1813" s="489">
        <v>476</v>
      </c>
      <c r="C1813" s="490">
        <v>0</v>
      </c>
      <c r="D1813" s="490">
        <v>74.05</v>
      </c>
      <c r="E1813" s="488"/>
    </row>
    <row r="1814" spans="1:5" x14ac:dyDescent="0.2">
      <c r="A1814" s="488" t="s">
        <v>2071</v>
      </c>
      <c r="B1814" s="489">
        <v>201</v>
      </c>
      <c r="C1814" s="490">
        <v>407.46</v>
      </c>
      <c r="D1814" s="490">
        <v>546.33000000000004</v>
      </c>
      <c r="E1814" s="488"/>
    </row>
    <row r="1815" spans="1:5" x14ac:dyDescent="0.2">
      <c r="A1815" s="488" t="s">
        <v>2072</v>
      </c>
      <c r="B1815" s="489">
        <v>560</v>
      </c>
      <c r="C1815" s="490">
        <v>575.49</v>
      </c>
      <c r="D1815" s="490">
        <v>962.37</v>
      </c>
      <c r="E1815" s="488"/>
    </row>
    <row r="1816" spans="1:5" x14ac:dyDescent="0.2">
      <c r="A1816" s="488" t="s">
        <v>2073</v>
      </c>
      <c r="B1816" s="489">
        <v>171</v>
      </c>
      <c r="C1816" s="490">
        <v>6.98</v>
      </c>
      <c r="D1816" s="490">
        <v>125.11</v>
      </c>
      <c r="E1816" s="488"/>
    </row>
    <row r="1817" spans="1:5" x14ac:dyDescent="0.2">
      <c r="A1817" s="488" t="s">
        <v>2074</v>
      </c>
      <c r="B1817" s="489">
        <v>251</v>
      </c>
      <c r="C1817" s="490">
        <v>91.79</v>
      </c>
      <c r="D1817" s="490">
        <v>265.2</v>
      </c>
      <c r="E1817" s="488"/>
    </row>
    <row r="1818" spans="1:5" x14ac:dyDescent="0.2">
      <c r="A1818" s="488" t="s">
        <v>2075</v>
      </c>
      <c r="B1818" s="489">
        <v>143</v>
      </c>
      <c r="C1818" s="490">
        <v>216.53</v>
      </c>
      <c r="D1818" s="490">
        <v>315.33</v>
      </c>
      <c r="E1818" s="488"/>
    </row>
    <row r="1819" spans="1:5" x14ac:dyDescent="0.2">
      <c r="A1819" s="488" t="s">
        <v>2076</v>
      </c>
      <c r="B1819" s="489">
        <v>321</v>
      </c>
      <c r="C1819" s="490">
        <v>277.60000000000002</v>
      </c>
      <c r="D1819" s="490">
        <v>499.37</v>
      </c>
      <c r="E1819" s="488"/>
    </row>
    <row r="1820" spans="1:5" x14ac:dyDescent="0.2">
      <c r="A1820" s="488" t="s">
        <v>2077</v>
      </c>
      <c r="B1820" s="489">
        <v>402</v>
      </c>
      <c r="C1820" s="490">
        <v>0</v>
      </c>
      <c r="D1820" s="490">
        <v>87.35</v>
      </c>
      <c r="E1820" s="488"/>
    </row>
    <row r="1821" spans="1:5" x14ac:dyDescent="0.2">
      <c r="A1821" s="488" t="s">
        <v>2078</v>
      </c>
      <c r="B1821" s="489">
        <v>133</v>
      </c>
      <c r="C1821" s="490">
        <v>0</v>
      </c>
      <c r="D1821" s="490">
        <v>58.85</v>
      </c>
      <c r="E1821" s="488"/>
    </row>
    <row r="1822" spans="1:5" x14ac:dyDescent="0.2">
      <c r="A1822" s="488" t="s">
        <v>2079</v>
      </c>
      <c r="B1822" s="489">
        <v>130</v>
      </c>
      <c r="C1822" s="490">
        <v>0</v>
      </c>
      <c r="D1822" s="490">
        <v>46.06</v>
      </c>
      <c r="E1822" s="488"/>
    </row>
    <row r="1823" spans="1:5" x14ac:dyDescent="0.2">
      <c r="A1823" s="488" t="s">
        <v>2080</v>
      </c>
      <c r="B1823" s="489">
        <v>213</v>
      </c>
      <c r="C1823" s="490">
        <v>0</v>
      </c>
      <c r="D1823" s="490">
        <v>123.89</v>
      </c>
      <c r="E1823" s="488"/>
    </row>
    <row r="1824" spans="1:5" x14ac:dyDescent="0.2">
      <c r="A1824" s="488" t="s">
        <v>2081</v>
      </c>
      <c r="B1824" s="489">
        <v>288</v>
      </c>
      <c r="C1824" s="490">
        <v>0</v>
      </c>
      <c r="D1824" s="490">
        <v>77</v>
      </c>
      <c r="E1824" s="488"/>
    </row>
    <row r="1825" spans="1:5" x14ac:dyDescent="0.2">
      <c r="A1825" s="488" t="s">
        <v>2082</v>
      </c>
      <c r="B1825" s="489">
        <v>362</v>
      </c>
      <c r="C1825" s="490">
        <v>432.6</v>
      </c>
      <c r="D1825" s="490">
        <v>682.69</v>
      </c>
      <c r="E1825" s="488"/>
    </row>
    <row r="1826" spans="1:5" x14ac:dyDescent="0.2">
      <c r="A1826" s="488" t="s">
        <v>2083</v>
      </c>
      <c r="B1826" s="489">
        <v>211</v>
      </c>
      <c r="C1826" s="490">
        <v>381</v>
      </c>
      <c r="D1826" s="490">
        <v>526.77</v>
      </c>
      <c r="E1826" s="488"/>
    </row>
    <row r="1827" spans="1:5" x14ac:dyDescent="0.2">
      <c r="A1827" s="488" t="s">
        <v>2084</v>
      </c>
      <c r="B1827" s="489">
        <v>376</v>
      </c>
      <c r="C1827" s="490">
        <v>0</v>
      </c>
      <c r="D1827" s="490">
        <v>226.24</v>
      </c>
      <c r="E1827" s="488"/>
    </row>
    <row r="1828" spans="1:5" x14ac:dyDescent="0.2">
      <c r="A1828" s="488" t="s">
        <v>2085</v>
      </c>
      <c r="B1828" s="489">
        <v>165</v>
      </c>
      <c r="C1828" s="490">
        <v>545.61</v>
      </c>
      <c r="D1828" s="490">
        <v>659.6</v>
      </c>
      <c r="E1828" s="488"/>
    </row>
    <row r="1829" spans="1:5" x14ac:dyDescent="0.2">
      <c r="A1829" s="488" t="s">
        <v>2086</v>
      </c>
      <c r="B1829" s="489">
        <v>276</v>
      </c>
      <c r="C1829" s="490">
        <v>0</v>
      </c>
      <c r="D1829" s="490">
        <v>17.72</v>
      </c>
      <c r="E1829" s="488"/>
    </row>
    <row r="1830" spans="1:5" x14ac:dyDescent="0.2">
      <c r="A1830" s="488" t="s">
        <v>2087</v>
      </c>
      <c r="B1830" s="489">
        <v>378</v>
      </c>
      <c r="C1830" s="490">
        <v>198.95</v>
      </c>
      <c r="D1830" s="490">
        <v>460.09</v>
      </c>
      <c r="E1830" s="488"/>
    </row>
    <row r="1831" spans="1:5" x14ac:dyDescent="0.2">
      <c r="A1831" s="488" t="s">
        <v>2088</v>
      </c>
      <c r="B1831" s="489">
        <v>264</v>
      </c>
      <c r="C1831" s="490">
        <v>0</v>
      </c>
      <c r="D1831" s="490">
        <v>88.42</v>
      </c>
      <c r="E1831" s="488"/>
    </row>
    <row r="1832" spans="1:5" x14ac:dyDescent="0.2">
      <c r="A1832" s="488" t="s">
        <v>2089</v>
      </c>
      <c r="B1832" s="489">
        <v>317</v>
      </c>
      <c r="C1832" s="490">
        <v>0</v>
      </c>
      <c r="D1832" s="490">
        <v>168.42</v>
      </c>
      <c r="E1832" s="488"/>
    </row>
    <row r="1833" spans="1:5" x14ac:dyDescent="0.2">
      <c r="A1833" s="488" t="s">
        <v>2090</v>
      </c>
      <c r="B1833" s="489">
        <v>301</v>
      </c>
      <c r="C1833" s="490">
        <v>213.55</v>
      </c>
      <c r="D1833" s="490">
        <v>421.5</v>
      </c>
      <c r="E1833" s="488"/>
    </row>
    <row r="1834" spans="1:5" x14ac:dyDescent="0.2">
      <c r="A1834" s="488" t="s">
        <v>2091</v>
      </c>
      <c r="B1834" s="489">
        <v>198</v>
      </c>
      <c r="C1834" s="490">
        <v>269.86</v>
      </c>
      <c r="D1834" s="490">
        <v>406.65</v>
      </c>
      <c r="E1834" s="488"/>
    </row>
    <row r="1835" spans="1:5" x14ac:dyDescent="0.2">
      <c r="A1835" s="488" t="s">
        <v>2092</v>
      </c>
      <c r="B1835" s="489">
        <v>103</v>
      </c>
      <c r="C1835" s="490">
        <v>0</v>
      </c>
      <c r="D1835" s="490">
        <v>9.67</v>
      </c>
      <c r="E1835" s="488"/>
    </row>
    <row r="1836" spans="1:5" x14ac:dyDescent="0.2">
      <c r="A1836" s="488" t="s">
        <v>2093</v>
      </c>
      <c r="B1836" s="489">
        <v>111</v>
      </c>
      <c r="C1836" s="490">
        <v>246.08</v>
      </c>
      <c r="D1836" s="490">
        <v>322.77</v>
      </c>
      <c r="E1836" s="488"/>
    </row>
    <row r="1837" spans="1:5" x14ac:dyDescent="0.2">
      <c r="A1837" s="488" t="s">
        <v>2094</v>
      </c>
      <c r="B1837" s="489">
        <v>138</v>
      </c>
      <c r="C1837" s="490">
        <v>0</v>
      </c>
      <c r="D1837" s="490">
        <v>20.76</v>
      </c>
      <c r="E1837" s="488"/>
    </row>
    <row r="1838" spans="1:5" x14ac:dyDescent="0.2">
      <c r="A1838" s="488" t="s">
        <v>2095</v>
      </c>
      <c r="B1838" s="489">
        <v>149</v>
      </c>
      <c r="C1838" s="490">
        <v>25.42</v>
      </c>
      <c r="D1838" s="490">
        <v>128.36000000000001</v>
      </c>
      <c r="E1838" s="488"/>
    </row>
    <row r="1839" spans="1:5" x14ac:dyDescent="0.2">
      <c r="A1839" s="488" t="s">
        <v>2096</v>
      </c>
      <c r="B1839" s="489">
        <v>62</v>
      </c>
      <c r="C1839" s="490">
        <v>152.31</v>
      </c>
      <c r="D1839" s="490">
        <v>195.14</v>
      </c>
      <c r="E1839" s="488"/>
    </row>
    <row r="1840" spans="1:5" x14ac:dyDescent="0.2">
      <c r="A1840" s="488" t="s">
        <v>2097</v>
      </c>
      <c r="B1840" s="489">
        <v>233</v>
      </c>
      <c r="C1840" s="490">
        <v>130.13</v>
      </c>
      <c r="D1840" s="490">
        <v>291.10000000000002</v>
      </c>
      <c r="E1840" s="488"/>
    </row>
    <row r="1841" spans="1:5" x14ac:dyDescent="0.2">
      <c r="A1841" s="488" t="s">
        <v>2098</v>
      </c>
      <c r="B1841" s="489">
        <v>580</v>
      </c>
      <c r="C1841" s="490">
        <v>0</v>
      </c>
      <c r="D1841" s="490">
        <v>165.97</v>
      </c>
      <c r="E1841" s="488"/>
    </row>
    <row r="1842" spans="1:5" x14ac:dyDescent="0.2">
      <c r="A1842" s="488" t="s">
        <v>2099</v>
      </c>
      <c r="B1842" s="489">
        <v>183</v>
      </c>
      <c r="C1842" s="490">
        <v>0</v>
      </c>
      <c r="D1842" s="490">
        <v>70.290000000000006</v>
      </c>
      <c r="E1842" s="488"/>
    </row>
    <row r="1843" spans="1:5" x14ac:dyDescent="0.2">
      <c r="A1843" s="488" t="s">
        <v>2100</v>
      </c>
      <c r="B1843" s="489">
        <v>343</v>
      </c>
      <c r="C1843" s="490">
        <v>273.18</v>
      </c>
      <c r="D1843" s="490">
        <v>510.14</v>
      </c>
      <c r="E1843" s="488"/>
    </row>
    <row r="1844" spans="1:5" x14ac:dyDescent="0.2">
      <c r="A1844" s="488" t="s">
        <v>2101</v>
      </c>
      <c r="B1844" s="489">
        <v>267</v>
      </c>
      <c r="C1844" s="490">
        <v>0</v>
      </c>
      <c r="D1844" s="490">
        <v>132.32</v>
      </c>
      <c r="E1844" s="488"/>
    </row>
    <row r="1845" spans="1:5" x14ac:dyDescent="0.2">
      <c r="A1845" s="488" t="s">
        <v>2102</v>
      </c>
      <c r="B1845" s="489">
        <v>229</v>
      </c>
      <c r="C1845" s="490">
        <v>0</v>
      </c>
      <c r="D1845" s="490">
        <v>130.83000000000001</v>
      </c>
      <c r="E1845" s="488"/>
    </row>
    <row r="1846" spans="1:5" x14ac:dyDescent="0.2">
      <c r="A1846" s="488" t="s">
        <v>2103</v>
      </c>
      <c r="B1846" s="489">
        <v>241</v>
      </c>
      <c r="C1846" s="490">
        <v>780.97</v>
      </c>
      <c r="D1846" s="490">
        <v>947.47</v>
      </c>
      <c r="E1846" s="488"/>
    </row>
    <row r="1847" spans="1:5" x14ac:dyDescent="0.2">
      <c r="A1847" s="488" t="s">
        <v>2104</v>
      </c>
      <c r="B1847" s="489">
        <v>418</v>
      </c>
      <c r="C1847" s="490">
        <v>0</v>
      </c>
      <c r="D1847" s="490">
        <v>0</v>
      </c>
      <c r="E1847" s="488"/>
    </row>
    <row r="1848" spans="1:5" x14ac:dyDescent="0.2">
      <c r="A1848" s="488" t="s">
        <v>2105</v>
      </c>
      <c r="B1848" s="489">
        <v>291</v>
      </c>
      <c r="C1848" s="490">
        <v>0</v>
      </c>
      <c r="D1848" s="490">
        <v>113.7</v>
      </c>
      <c r="E1848" s="488"/>
    </row>
    <row r="1849" spans="1:5" x14ac:dyDescent="0.2">
      <c r="A1849" s="488" t="s">
        <v>2106</v>
      </c>
      <c r="B1849" s="489">
        <v>278</v>
      </c>
      <c r="C1849" s="490">
        <v>0</v>
      </c>
      <c r="D1849" s="490">
        <v>113.94</v>
      </c>
      <c r="E1849" s="488"/>
    </row>
    <row r="1850" spans="1:5" x14ac:dyDescent="0.2">
      <c r="A1850" s="488" t="s">
        <v>2107</v>
      </c>
      <c r="B1850" s="489">
        <v>197</v>
      </c>
      <c r="C1850" s="490">
        <v>554.66</v>
      </c>
      <c r="D1850" s="490">
        <v>690.76</v>
      </c>
      <c r="E1850" s="488"/>
    </row>
    <row r="1851" spans="1:5" x14ac:dyDescent="0.2">
      <c r="A1851" s="488" t="s">
        <v>2108</v>
      </c>
      <c r="B1851" s="489">
        <v>237</v>
      </c>
      <c r="C1851" s="490">
        <v>0</v>
      </c>
      <c r="D1851" s="490">
        <v>121.97</v>
      </c>
      <c r="E1851" s="488"/>
    </row>
    <row r="1852" spans="1:5" x14ac:dyDescent="0.2">
      <c r="A1852" s="488" t="s">
        <v>2109</v>
      </c>
      <c r="B1852" s="489">
        <v>380</v>
      </c>
      <c r="C1852" s="490">
        <v>0</v>
      </c>
      <c r="D1852" s="490">
        <v>182.83</v>
      </c>
      <c r="E1852" s="488"/>
    </row>
    <row r="1853" spans="1:5" x14ac:dyDescent="0.2">
      <c r="A1853" s="488" t="s">
        <v>2110</v>
      </c>
      <c r="B1853" s="489">
        <v>413</v>
      </c>
      <c r="C1853" s="490">
        <v>0</v>
      </c>
      <c r="D1853" s="490">
        <v>282</v>
      </c>
      <c r="E1853" s="488"/>
    </row>
    <row r="1854" spans="1:5" x14ac:dyDescent="0.2">
      <c r="A1854" s="488" t="s">
        <v>2111</v>
      </c>
      <c r="B1854" s="489">
        <v>193</v>
      </c>
      <c r="C1854" s="490">
        <v>10.14</v>
      </c>
      <c r="D1854" s="490">
        <v>143.47999999999999</v>
      </c>
      <c r="E1854" s="488"/>
    </row>
    <row r="1855" spans="1:5" x14ac:dyDescent="0.2">
      <c r="A1855" s="488" t="s">
        <v>2112</v>
      </c>
      <c r="B1855" s="489">
        <v>364</v>
      </c>
      <c r="C1855" s="490">
        <v>13.82</v>
      </c>
      <c r="D1855" s="490">
        <v>265.29000000000002</v>
      </c>
      <c r="E1855" s="488"/>
    </row>
    <row r="1856" spans="1:5" x14ac:dyDescent="0.2">
      <c r="A1856" s="488" t="s">
        <v>2113</v>
      </c>
      <c r="B1856" s="489">
        <v>161</v>
      </c>
      <c r="C1856" s="490">
        <v>0</v>
      </c>
      <c r="D1856" s="490">
        <v>69.11</v>
      </c>
      <c r="E1856" s="488"/>
    </row>
    <row r="1857" spans="1:5" x14ac:dyDescent="0.2">
      <c r="A1857" s="488" t="s">
        <v>2114</v>
      </c>
      <c r="B1857" s="489">
        <v>188</v>
      </c>
      <c r="C1857" s="490">
        <v>0</v>
      </c>
      <c r="D1857" s="490">
        <v>68.94</v>
      </c>
      <c r="E1857" s="488"/>
    </row>
    <row r="1858" spans="1:5" x14ac:dyDescent="0.2">
      <c r="A1858" s="488" t="s">
        <v>2115</v>
      </c>
      <c r="B1858" s="489">
        <v>50</v>
      </c>
      <c r="C1858" s="490">
        <v>0</v>
      </c>
      <c r="D1858" s="490">
        <v>5.18</v>
      </c>
      <c r="E1858" s="488"/>
    </row>
    <row r="1859" spans="1:5" x14ac:dyDescent="0.2">
      <c r="A1859" s="488" t="s">
        <v>2116</v>
      </c>
      <c r="B1859" s="489">
        <v>318</v>
      </c>
      <c r="C1859" s="490">
        <v>0</v>
      </c>
      <c r="D1859" s="490">
        <v>96.58</v>
      </c>
      <c r="E1859" s="488"/>
    </row>
    <row r="1860" spans="1:5" x14ac:dyDescent="0.2">
      <c r="A1860" s="488" t="s">
        <v>2117</v>
      </c>
      <c r="B1860" s="489">
        <v>388</v>
      </c>
      <c r="C1860" s="490">
        <v>0</v>
      </c>
      <c r="D1860" s="490">
        <v>77.790000000000006</v>
      </c>
      <c r="E1860" s="488"/>
    </row>
    <row r="1861" spans="1:5" x14ac:dyDescent="0.2">
      <c r="A1861" s="488" t="s">
        <v>2118</v>
      </c>
      <c r="B1861" s="489">
        <v>276</v>
      </c>
      <c r="C1861" s="490">
        <v>0</v>
      </c>
      <c r="D1861" s="490">
        <v>49.15</v>
      </c>
      <c r="E1861" s="488"/>
    </row>
    <row r="1862" spans="1:5" x14ac:dyDescent="0.2">
      <c r="A1862" s="488" t="s">
        <v>2119</v>
      </c>
      <c r="B1862" s="489">
        <v>223</v>
      </c>
      <c r="C1862" s="490">
        <v>0</v>
      </c>
      <c r="D1862" s="490">
        <v>73.38</v>
      </c>
      <c r="E1862" s="488"/>
    </row>
    <row r="1863" spans="1:5" x14ac:dyDescent="0.2">
      <c r="A1863" s="488" t="s">
        <v>2120</v>
      </c>
      <c r="B1863" s="489">
        <v>374</v>
      </c>
      <c r="C1863" s="490">
        <v>0</v>
      </c>
      <c r="D1863" s="490">
        <v>130.96</v>
      </c>
      <c r="E1863" s="488"/>
    </row>
    <row r="1864" spans="1:5" x14ac:dyDescent="0.2">
      <c r="A1864" s="488" t="s">
        <v>2121</v>
      </c>
      <c r="B1864" s="489">
        <v>345</v>
      </c>
      <c r="C1864" s="490">
        <v>0</v>
      </c>
      <c r="D1864" s="490">
        <v>48.04</v>
      </c>
      <c r="E1864" s="488"/>
    </row>
    <row r="1865" spans="1:5" x14ac:dyDescent="0.2">
      <c r="A1865" s="488" t="s">
        <v>2122</v>
      </c>
      <c r="B1865" s="489">
        <v>174</v>
      </c>
      <c r="C1865" s="490">
        <v>0</v>
      </c>
      <c r="D1865" s="490">
        <v>116.3</v>
      </c>
      <c r="E1865" s="488"/>
    </row>
    <row r="1866" spans="1:5" x14ac:dyDescent="0.2">
      <c r="A1866" s="488" t="s">
        <v>2123</v>
      </c>
      <c r="B1866" s="489">
        <v>258</v>
      </c>
      <c r="C1866" s="490">
        <v>379.16</v>
      </c>
      <c r="D1866" s="490">
        <v>557.4</v>
      </c>
      <c r="E1866" s="488"/>
    </row>
    <row r="1867" spans="1:5" x14ac:dyDescent="0.2">
      <c r="A1867" s="488" t="s">
        <v>2124</v>
      </c>
      <c r="B1867" s="489">
        <v>172</v>
      </c>
      <c r="C1867" s="490">
        <v>2.46</v>
      </c>
      <c r="D1867" s="490">
        <v>121.29</v>
      </c>
      <c r="E1867" s="488"/>
    </row>
    <row r="1868" spans="1:5" x14ac:dyDescent="0.2">
      <c r="A1868" s="488" t="s">
        <v>2125</v>
      </c>
      <c r="B1868" s="489">
        <v>218</v>
      </c>
      <c r="C1868" s="490">
        <v>597.15</v>
      </c>
      <c r="D1868" s="490">
        <v>747.76</v>
      </c>
      <c r="E1868" s="488"/>
    </row>
    <row r="1869" spans="1:5" x14ac:dyDescent="0.2">
      <c r="A1869" s="488" t="s">
        <v>2126</v>
      </c>
      <c r="B1869" s="489">
        <v>172</v>
      </c>
      <c r="C1869" s="490">
        <v>99.13</v>
      </c>
      <c r="D1869" s="490">
        <v>217.96</v>
      </c>
      <c r="E1869" s="488"/>
    </row>
    <row r="1870" spans="1:5" x14ac:dyDescent="0.2">
      <c r="A1870" s="488" t="s">
        <v>2127</v>
      </c>
      <c r="B1870" s="489">
        <v>144</v>
      </c>
      <c r="C1870" s="490">
        <v>24.61</v>
      </c>
      <c r="D1870" s="490">
        <v>124.09</v>
      </c>
      <c r="E1870" s="488"/>
    </row>
    <row r="1871" spans="1:5" x14ac:dyDescent="0.2">
      <c r="A1871" s="488" t="s">
        <v>2128</v>
      </c>
      <c r="B1871" s="489">
        <v>335</v>
      </c>
      <c r="C1871" s="490">
        <v>0</v>
      </c>
      <c r="D1871" s="490">
        <v>41.79</v>
      </c>
      <c r="E1871" s="488"/>
    </row>
    <row r="1872" spans="1:5" x14ac:dyDescent="0.2">
      <c r="A1872" s="488" t="s">
        <v>2129</v>
      </c>
      <c r="B1872" s="489">
        <v>152</v>
      </c>
      <c r="C1872" s="490">
        <v>0</v>
      </c>
      <c r="D1872" s="490">
        <v>25.14</v>
      </c>
      <c r="E1872" s="488"/>
    </row>
    <row r="1873" spans="1:5" x14ac:dyDescent="0.2">
      <c r="A1873" s="488" t="s">
        <v>2130</v>
      </c>
      <c r="B1873" s="489">
        <v>150</v>
      </c>
      <c r="C1873" s="490">
        <v>0</v>
      </c>
      <c r="D1873" s="490">
        <v>86.28</v>
      </c>
      <c r="E1873" s="488"/>
    </row>
    <row r="1874" spans="1:5" x14ac:dyDescent="0.2">
      <c r="A1874" s="488" t="s">
        <v>2131</v>
      </c>
      <c r="B1874" s="489">
        <v>106</v>
      </c>
      <c r="C1874" s="490">
        <v>19.760000000000002</v>
      </c>
      <c r="D1874" s="490">
        <v>92.99</v>
      </c>
      <c r="E1874" s="488"/>
    </row>
    <row r="1875" spans="1:5" x14ac:dyDescent="0.2">
      <c r="A1875" s="488" t="s">
        <v>2132</v>
      </c>
      <c r="B1875" s="489">
        <v>150</v>
      </c>
      <c r="C1875" s="490">
        <v>39.24</v>
      </c>
      <c r="D1875" s="490">
        <v>142.87</v>
      </c>
      <c r="E1875" s="488"/>
    </row>
    <row r="1876" spans="1:5" x14ac:dyDescent="0.2">
      <c r="A1876" s="488" t="s">
        <v>2133</v>
      </c>
      <c r="B1876" s="489">
        <v>92</v>
      </c>
      <c r="C1876" s="490">
        <v>34.46</v>
      </c>
      <c r="D1876" s="490">
        <v>98.02</v>
      </c>
      <c r="E1876" s="488"/>
    </row>
    <row r="1877" spans="1:5" x14ac:dyDescent="0.2">
      <c r="A1877" s="488" t="s">
        <v>2134</v>
      </c>
      <c r="B1877" s="489">
        <v>39</v>
      </c>
      <c r="C1877" s="490">
        <v>34.14</v>
      </c>
      <c r="D1877" s="490">
        <v>61.08</v>
      </c>
      <c r="E1877" s="488" t="s">
        <v>344</v>
      </c>
    </row>
    <row r="1878" spans="1:5" x14ac:dyDescent="0.2">
      <c r="A1878" s="488" t="s">
        <v>2135</v>
      </c>
      <c r="B1878" s="489">
        <v>85</v>
      </c>
      <c r="C1878" s="490">
        <v>0</v>
      </c>
      <c r="D1878" s="490">
        <v>56.2</v>
      </c>
      <c r="E1878" s="488"/>
    </row>
    <row r="1879" spans="1:5" x14ac:dyDescent="0.2">
      <c r="A1879" s="488" t="s">
        <v>2136</v>
      </c>
      <c r="B1879" s="489">
        <v>789</v>
      </c>
      <c r="C1879" s="490">
        <v>0</v>
      </c>
      <c r="D1879" s="490">
        <v>163.69999999999999</v>
      </c>
      <c r="E1879" s="488"/>
    </row>
    <row r="1880" spans="1:5" x14ac:dyDescent="0.2">
      <c r="A1880" s="488" t="s">
        <v>2137</v>
      </c>
      <c r="B1880" s="489">
        <v>152</v>
      </c>
      <c r="C1880" s="490">
        <v>17.2</v>
      </c>
      <c r="D1880" s="490">
        <v>122.21</v>
      </c>
      <c r="E1880" s="488"/>
    </row>
    <row r="1881" spans="1:5" x14ac:dyDescent="0.2">
      <c r="A1881" s="488" t="s">
        <v>2138</v>
      </c>
      <c r="B1881" s="489">
        <v>189</v>
      </c>
      <c r="C1881" s="490">
        <v>0</v>
      </c>
      <c r="D1881" s="490">
        <v>104.13</v>
      </c>
      <c r="E1881" s="488"/>
    </row>
    <row r="1882" spans="1:5" x14ac:dyDescent="0.2">
      <c r="A1882" s="488" t="s">
        <v>2139</v>
      </c>
      <c r="B1882" s="489">
        <v>520</v>
      </c>
      <c r="C1882" s="490">
        <v>0</v>
      </c>
      <c r="D1882" s="490">
        <v>75.61</v>
      </c>
      <c r="E1882" s="488"/>
    </row>
    <row r="1883" spans="1:5" x14ac:dyDescent="0.2">
      <c r="A1883" s="488" t="s">
        <v>2140</v>
      </c>
      <c r="B1883" s="489">
        <v>70</v>
      </c>
      <c r="C1883" s="490">
        <v>0</v>
      </c>
      <c r="D1883" s="490">
        <v>4.8899999999999997</v>
      </c>
      <c r="E1883" s="488"/>
    </row>
    <row r="1884" spans="1:5" x14ac:dyDescent="0.2">
      <c r="A1884" s="488" t="s">
        <v>2141</v>
      </c>
      <c r="B1884" s="489">
        <v>91</v>
      </c>
      <c r="C1884" s="490">
        <v>35.119999999999997</v>
      </c>
      <c r="D1884" s="490">
        <v>97.99</v>
      </c>
      <c r="E1884" s="488"/>
    </row>
    <row r="1885" spans="1:5" x14ac:dyDescent="0.2">
      <c r="A1885" s="488" t="s">
        <v>2142</v>
      </c>
      <c r="B1885" s="489">
        <v>239</v>
      </c>
      <c r="C1885" s="490">
        <v>0</v>
      </c>
      <c r="D1885" s="490">
        <v>11.93</v>
      </c>
      <c r="E1885" s="488"/>
    </row>
    <row r="1886" spans="1:5" x14ac:dyDescent="0.2">
      <c r="A1886" s="488" t="s">
        <v>2143</v>
      </c>
      <c r="B1886" s="489">
        <v>201</v>
      </c>
      <c r="C1886" s="490">
        <v>0</v>
      </c>
      <c r="D1886" s="490">
        <v>41.76</v>
      </c>
      <c r="E1886" s="488"/>
    </row>
    <row r="1887" spans="1:5" x14ac:dyDescent="0.2">
      <c r="A1887" s="488" t="s">
        <v>2144</v>
      </c>
      <c r="B1887" s="489">
        <v>202</v>
      </c>
      <c r="C1887" s="490">
        <v>0</v>
      </c>
      <c r="D1887" s="490">
        <v>57.56</v>
      </c>
      <c r="E1887" s="488"/>
    </row>
    <row r="1888" spans="1:5" x14ac:dyDescent="0.2">
      <c r="A1888" s="488" t="s">
        <v>2145</v>
      </c>
      <c r="B1888" s="489">
        <v>187</v>
      </c>
      <c r="C1888" s="490">
        <v>0</v>
      </c>
      <c r="D1888" s="490">
        <v>123.19</v>
      </c>
      <c r="E1888" s="488"/>
    </row>
    <row r="1889" spans="1:5" x14ac:dyDescent="0.2">
      <c r="A1889" s="488" t="s">
        <v>2146</v>
      </c>
      <c r="B1889" s="489">
        <v>125</v>
      </c>
      <c r="C1889" s="490">
        <v>0</v>
      </c>
      <c r="D1889" s="490">
        <v>32.770000000000003</v>
      </c>
      <c r="E1889" s="488"/>
    </row>
    <row r="1890" spans="1:5" x14ac:dyDescent="0.2">
      <c r="A1890" s="488" t="s">
        <v>2147</v>
      </c>
      <c r="B1890" s="489">
        <v>158</v>
      </c>
      <c r="C1890" s="490">
        <v>0</v>
      </c>
      <c r="D1890" s="490">
        <v>15.89</v>
      </c>
      <c r="E1890" s="488"/>
    </row>
    <row r="1891" spans="1:5" x14ac:dyDescent="0.2">
      <c r="A1891" s="488" t="s">
        <v>2148</v>
      </c>
      <c r="B1891" s="489">
        <v>56</v>
      </c>
      <c r="C1891" s="490">
        <v>0</v>
      </c>
      <c r="D1891" s="490">
        <v>11.34</v>
      </c>
      <c r="E1891" s="488"/>
    </row>
    <row r="1892" spans="1:5" x14ac:dyDescent="0.2">
      <c r="A1892" s="488" t="s">
        <v>2149</v>
      </c>
      <c r="B1892" s="489">
        <v>291</v>
      </c>
      <c r="C1892" s="490">
        <v>0</v>
      </c>
      <c r="D1892" s="490">
        <v>47.53</v>
      </c>
      <c r="E1892" s="488"/>
    </row>
    <row r="1893" spans="1:5" x14ac:dyDescent="0.2">
      <c r="A1893" s="488" t="s">
        <v>2150</v>
      </c>
      <c r="B1893" s="489">
        <v>228</v>
      </c>
      <c r="C1893" s="490">
        <v>0</v>
      </c>
      <c r="D1893" s="490">
        <v>37.03</v>
      </c>
      <c r="E1893" s="488"/>
    </row>
    <row r="1894" spans="1:5" x14ac:dyDescent="0.2">
      <c r="A1894" s="488" t="s">
        <v>2151</v>
      </c>
      <c r="B1894" s="489">
        <v>140</v>
      </c>
      <c r="C1894" s="490">
        <v>0</v>
      </c>
      <c r="D1894" s="490">
        <v>79.36</v>
      </c>
      <c r="E1894" s="488"/>
    </row>
    <row r="1895" spans="1:5" x14ac:dyDescent="0.2">
      <c r="A1895" s="488" t="s">
        <v>2152</v>
      </c>
      <c r="B1895" s="489">
        <v>121</v>
      </c>
      <c r="C1895" s="490">
        <v>17.98</v>
      </c>
      <c r="D1895" s="490">
        <v>101.58</v>
      </c>
      <c r="E1895" s="488"/>
    </row>
    <row r="1896" spans="1:5" x14ac:dyDescent="0.2">
      <c r="A1896" s="488" t="s">
        <v>2153</v>
      </c>
      <c r="B1896" s="489">
        <v>192</v>
      </c>
      <c r="C1896" s="490">
        <v>57.44</v>
      </c>
      <c r="D1896" s="490">
        <v>190.09</v>
      </c>
      <c r="E1896" s="488"/>
    </row>
    <row r="1897" spans="1:5" x14ac:dyDescent="0.2">
      <c r="A1897" s="488" t="s">
        <v>2154</v>
      </c>
      <c r="B1897" s="489">
        <v>285</v>
      </c>
      <c r="C1897" s="490">
        <v>0</v>
      </c>
      <c r="D1897" s="490">
        <v>49.88</v>
      </c>
      <c r="E1897" s="488"/>
    </row>
    <row r="1898" spans="1:5" x14ac:dyDescent="0.2">
      <c r="A1898" s="488" t="s">
        <v>2155</v>
      </c>
      <c r="B1898" s="489">
        <v>92</v>
      </c>
      <c r="C1898" s="490">
        <v>6</v>
      </c>
      <c r="D1898" s="490">
        <v>69.56</v>
      </c>
      <c r="E1898" s="488"/>
    </row>
    <row r="1899" spans="1:5" x14ac:dyDescent="0.2">
      <c r="A1899" s="488" t="s">
        <v>2156</v>
      </c>
      <c r="B1899" s="489">
        <v>96</v>
      </c>
      <c r="C1899" s="490">
        <v>0</v>
      </c>
      <c r="D1899" s="490">
        <v>27.54</v>
      </c>
      <c r="E1899" s="488"/>
    </row>
    <row r="1900" spans="1:5" x14ac:dyDescent="0.2">
      <c r="A1900" s="488" t="s">
        <v>2157</v>
      </c>
      <c r="B1900" s="489">
        <v>277</v>
      </c>
      <c r="C1900" s="490">
        <v>0</v>
      </c>
      <c r="D1900" s="490">
        <v>23.67</v>
      </c>
      <c r="E1900" s="488"/>
    </row>
    <row r="1901" spans="1:5" x14ac:dyDescent="0.2">
      <c r="A1901" s="488" t="s">
        <v>2158</v>
      </c>
      <c r="B1901" s="489">
        <v>195</v>
      </c>
      <c r="C1901" s="490">
        <v>18.75</v>
      </c>
      <c r="D1901" s="490">
        <v>153.47</v>
      </c>
      <c r="E1901" s="488"/>
    </row>
    <row r="1902" spans="1:5" x14ac:dyDescent="0.2">
      <c r="A1902" s="488" t="s">
        <v>2159</v>
      </c>
      <c r="B1902" s="489">
        <v>83</v>
      </c>
      <c r="C1902" s="490">
        <v>27.86</v>
      </c>
      <c r="D1902" s="490">
        <v>85.2</v>
      </c>
      <c r="E1902" s="488"/>
    </row>
    <row r="1903" spans="1:5" x14ac:dyDescent="0.2">
      <c r="A1903" s="488" t="s">
        <v>2160</v>
      </c>
      <c r="B1903" s="489">
        <v>108</v>
      </c>
      <c r="C1903" s="490">
        <v>3.82</v>
      </c>
      <c r="D1903" s="490">
        <v>78.430000000000007</v>
      </c>
      <c r="E1903" s="488"/>
    </row>
    <row r="1904" spans="1:5" x14ac:dyDescent="0.2">
      <c r="A1904" s="488" t="s">
        <v>2161</v>
      </c>
      <c r="B1904" s="489">
        <v>88</v>
      </c>
      <c r="C1904" s="490">
        <v>0</v>
      </c>
      <c r="D1904" s="490">
        <v>19.64</v>
      </c>
      <c r="E1904" s="488"/>
    </row>
    <row r="1905" spans="1:5" x14ac:dyDescent="0.2">
      <c r="A1905" s="488" t="s">
        <v>2162</v>
      </c>
      <c r="B1905" s="489">
        <v>368</v>
      </c>
      <c r="C1905" s="490">
        <v>0</v>
      </c>
      <c r="D1905" s="490">
        <v>47.62</v>
      </c>
      <c r="E1905" s="488"/>
    </row>
    <row r="1906" spans="1:5" x14ac:dyDescent="0.2">
      <c r="A1906" s="488" t="s">
        <v>2163</v>
      </c>
      <c r="B1906" s="489">
        <v>218</v>
      </c>
      <c r="C1906" s="490">
        <v>0</v>
      </c>
      <c r="D1906" s="490">
        <v>68.349999999999994</v>
      </c>
      <c r="E1906" s="488"/>
    </row>
    <row r="1907" spans="1:5" x14ac:dyDescent="0.2">
      <c r="A1907" s="488" t="s">
        <v>2164</v>
      </c>
      <c r="B1907" s="489">
        <v>177</v>
      </c>
      <c r="C1907" s="490">
        <v>0</v>
      </c>
      <c r="D1907" s="490">
        <v>51.71</v>
      </c>
      <c r="E1907" s="488"/>
    </row>
    <row r="1908" spans="1:5" x14ac:dyDescent="0.2">
      <c r="A1908" s="488" t="s">
        <v>2165</v>
      </c>
      <c r="B1908" s="489">
        <v>202</v>
      </c>
      <c r="C1908" s="490">
        <v>0</v>
      </c>
      <c r="D1908" s="490">
        <v>74.38</v>
      </c>
      <c r="E1908" s="488"/>
    </row>
    <row r="1909" spans="1:5" x14ac:dyDescent="0.2">
      <c r="A1909" s="488" t="s">
        <v>2166</v>
      </c>
      <c r="B1909" s="489">
        <v>100</v>
      </c>
      <c r="C1909" s="490">
        <v>85.61</v>
      </c>
      <c r="D1909" s="490">
        <v>154.69</v>
      </c>
      <c r="E1909" s="488"/>
    </row>
    <row r="1910" spans="1:5" x14ac:dyDescent="0.2">
      <c r="A1910" s="488" t="s">
        <v>2167</v>
      </c>
      <c r="B1910" s="489">
        <v>99</v>
      </c>
      <c r="C1910" s="490">
        <v>0.9</v>
      </c>
      <c r="D1910" s="490">
        <v>69.3</v>
      </c>
      <c r="E1910" s="488"/>
    </row>
    <row r="1911" spans="1:5" x14ac:dyDescent="0.2">
      <c r="A1911" s="488" t="s">
        <v>2168</v>
      </c>
      <c r="B1911" s="489">
        <v>167</v>
      </c>
      <c r="C1911" s="490">
        <v>0</v>
      </c>
      <c r="D1911" s="490">
        <v>115.12</v>
      </c>
      <c r="E1911" s="488"/>
    </row>
    <row r="1912" spans="1:5" x14ac:dyDescent="0.2">
      <c r="A1912" s="488" t="s">
        <v>2169</v>
      </c>
      <c r="B1912" s="489">
        <v>164</v>
      </c>
      <c r="C1912" s="490">
        <v>0</v>
      </c>
      <c r="D1912" s="490">
        <v>43.16</v>
      </c>
      <c r="E1912" s="488"/>
    </row>
    <row r="1913" spans="1:5" x14ac:dyDescent="0.2">
      <c r="A1913" s="488" t="s">
        <v>2170</v>
      </c>
      <c r="B1913" s="489">
        <v>194</v>
      </c>
      <c r="C1913" s="490">
        <v>0</v>
      </c>
      <c r="D1913" s="490">
        <v>40.4</v>
      </c>
      <c r="E1913" s="488"/>
    </row>
    <row r="1914" spans="1:5" x14ac:dyDescent="0.2">
      <c r="A1914" s="488" t="s">
        <v>2171</v>
      </c>
      <c r="B1914" s="489">
        <v>132</v>
      </c>
      <c r="C1914" s="490">
        <v>32.65</v>
      </c>
      <c r="D1914" s="490">
        <v>123.85</v>
      </c>
      <c r="E1914" s="488"/>
    </row>
    <row r="1915" spans="1:5" x14ac:dyDescent="0.2">
      <c r="A1915" s="488" t="s">
        <v>2172</v>
      </c>
      <c r="B1915" s="489">
        <v>361</v>
      </c>
      <c r="C1915" s="490">
        <v>0</v>
      </c>
      <c r="D1915" s="490">
        <v>212.36</v>
      </c>
      <c r="E1915" s="488"/>
    </row>
    <row r="1916" spans="1:5" x14ac:dyDescent="0.2">
      <c r="A1916" s="488" t="s">
        <v>2173</v>
      </c>
      <c r="B1916" s="489">
        <v>84</v>
      </c>
      <c r="C1916" s="490">
        <v>0</v>
      </c>
      <c r="D1916" s="490">
        <v>10.32</v>
      </c>
      <c r="E1916" s="488"/>
    </row>
    <row r="1917" spans="1:5" x14ac:dyDescent="0.2">
      <c r="A1917" s="488" t="s">
        <v>2174</v>
      </c>
      <c r="B1917" s="489">
        <v>237</v>
      </c>
      <c r="C1917" s="490">
        <v>0</v>
      </c>
      <c r="D1917" s="490">
        <v>36.770000000000003</v>
      </c>
      <c r="E1917" s="488"/>
    </row>
    <row r="1918" spans="1:5" x14ac:dyDescent="0.2">
      <c r="A1918" s="488" t="s">
        <v>2175</v>
      </c>
      <c r="B1918" s="489">
        <v>116</v>
      </c>
      <c r="C1918" s="490">
        <v>0</v>
      </c>
      <c r="D1918" s="490">
        <v>52.67</v>
      </c>
      <c r="E1918" s="488"/>
    </row>
    <row r="1919" spans="1:5" x14ac:dyDescent="0.2">
      <c r="A1919" s="488" t="s">
        <v>2176</v>
      </c>
      <c r="B1919" s="489">
        <v>60</v>
      </c>
      <c r="C1919" s="490">
        <v>0</v>
      </c>
      <c r="D1919" s="490">
        <v>4.6399999999999997</v>
      </c>
      <c r="E1919" s="488"/>
    </row>
    <row r="1920" spans="1:5" x14ac:dyDescent="0.2">
      <c r="A1920" s="488" t="s">
        <v>2177</v>
      </c>
      <c r="B1920" s="489">
        <v>175</v>
      </c>
      <c r="C1920" s="490">
        <v>0</v>
      </c>
      <c r="D1920" s="490">
        <v>67.5</v>
      </c>
      <c r="E1920" s="488"/>
    </row>
    <row r="1921" spans="1:5" x14ac:dyDescent="0.2">
      <c r="A1921" s="488" t="s">
        <v>2178</v>
      </c>
      <c r="B1921" s="489">
        <v>62</v>
      </c>
      <c r="C1921" s="490">
        <v>0</v>
      </c>
      <c r="D1921" s="490">
        <v>4.41</v>
      </c>
      <c r="E1921" s="488"/>
    </row>
    <row r="1922" spans="1:5" x14ac:dyDescent="0.2">
      <c r="A1922" s="488" t="s">
        <v>2179</v>
      </c>
      <c r="B1922" s="489">
        <v>75</v>
      </c>
      <c r="C1922" s="490">
        <v>23.2</v>
      </c>
      <c r="D1922" s="490">
        <v>75.02</v>
      </c>
      <c r="E1922" s="488"/>
    </row>
    <row r="1923" spans="1:5" x14ac:dyDescent="0.2">
      <c r="A1923" s="488" t="s">
        <v>2180</v>
      </c>
      <c r="B1923" s="489">
        <v>200</v>
      </c>
      <c r="C1923" s="490">
        <v>0</v>
      </c>
      <c r="D1923" s="490">
        <v>13.28</v>
      </c>
      <c r="E1923" s="488"/>
    </row>
    <row r="1924" spans="1:5" x14ac:dyDescent="0.2">
      <c r="A1924" s="488" t="s">
        <v>2181</v>
      </c>
      <c r="B1924" s="489">
        <v>159</v>
      </c>
      <c r="C1924" s="490">
        <v>0</v>
      </c>
      <c r="D1924" s="490">
        <v>43.31</v>
      </c>
      <c r="E1924" s="488"/>
    </row>
    <row r="1925" spans="1:5" x14ac:dyDescent="0.2">
      <c r="A1925" s="488" t="s">
        <v>2182</v>
      </c>
      <c r="B1925" s="489">
        <v>161</v>
      </c>
      <c r="C1925" s="490">
        <v>0</v>
      </c>
      <c r="D1925" s="490">
        <v>89.42</v>
      </c>
      <c r="E1925" s="488"/>
    </row>
    <row r="1926" spans="1:5" x14ac:dyDescent="0.2">
      <c r="A1926" s="488" t="s">
        <v>2183</v>
      </c>
      <c r="B1926" s="489">
        <v>85</v>
      </c>
      <c r="C1926" s="490">
        <v>0</v>
      </c>
      <c r="D1926" s="490">
        <v>38</v>
      </c>
      <c r="E1926" s="488"/>
    </row>
    <row r="1927" spans="1:5" x14ac:dyDescent="0.2">
      <c r="A1927" s="488" t="s">
        <v>2184</v>
      </c>
      <c r="B1927" s="489">
        <v>177</v>
      </c>
      <c r="C1927" s="490">
        <v>0</v>
      </c>
      <c r="D1927" s="490">
        <v>82.28</v>
      </c>
      <c r="E1927" s="488"/>
    </row>
    <row r="1928" spans="1:5" x14ac:dyDescent="0.2">
      <c r="A1928" s="488" t="s">
        <v>2185</v>
      </c>
      <c r="B1928" s="489">
        <v>137</v>
      </c>
      <c r="C1928" s="490">
        <v>0</v>
      </c>
      <c r="D1928" s="490">
        <v>39.89</v>
      </c>
      <c r="E1928" s="488"/>
    </row>
    <row r="1929" spans="1:5" x14ac:dyDescent="0.2">
      <c r="A1929" s="488" t="s">
        <v>2186</v>
      </c>
      <c r="B1929" s="489">
        <v>253</v>
      </c>
      <c r="C1929" s="490">
        <v>0</v>
      </c>
      <c r="D1929" s="490">
        <v>134.08000000000001</v>
      </c>
      <c r="E1929" s="488"/>
    </row>
    <row r="1930" spans="1:5" x14ac:dyDescent="0.2">
      <c r="A1930" s="488" t="s">
        <v>2187</v>
      </c>
      <c r="B1930" s="489">
        <v>188</v>
      </c>
      <c r="C1930" s="490">
        <v>0</v>
      </c>
      <c r="D1930" s="490">
        <v>61.17</v>
      </c>
      <c r="E1930" s="488"/>
    </row>
    <row r="1931" spans="1:5" x14ac:dyDescent="0.2">
      <c r="A1931" s="488" t="s">
        <v>2188</v>
      </c>
      <c r="B1931" s="489">
        <v>112</v>
      </c>
      <c r="C1931" s="490">
        <v>0</v>
      </c>
      <c r="D1931" s="490">
        <v>36.74</v>
      </c>
      <c r="E1931" s="488"/>
    </row>
    <row r="1932" spans="1:5" x14ac:dyDescent="0.2">
      <c r="A1932" s="488" t="s">
        <v>2189</v>
      </c>
      <c r="B1932" s="489">
        <v>207</v>
      </c>
      <c r="C1932" s="490">
        <v>38.25</v>
      </c>
      <c r="D1932" s="490">
        <v>181.26</v>
      </c>
      <c r="E1932" s="488"/>
    </row>
    <row r="1933" spans="1:5" x14ac:dyDescent="0.2">
      <c r="A1933" s="488" t="s">
        <v>2190</v>
      </c>
      <c r="B1933" s="489">
        <v>342</v>
      </c>
      <c r="C1933" s="490">
        <v>0</v>
      </c>
      <c r="D1933" s="490">
        <v>134.13999999999999</v>
      </c>
      <c r="E1933" s="488"/>
    </row>
    <row r="1934" spans="1:5" x14ac:dyDescent="0.2">
      <c r="A1934" s="488" t="s">
        <v>2191</v>
      </c>
      <c r="B1934" s="489">
        <v>134</v>
      </c>
      <c r="C1934" s="490">
        <v>0</v>
      </c>
      <c r="D1934" s="490">
        <v>92</v>
      </c>
      <c r="E1934" s="488"/>
    </row>
    <row r="1935" spans="1:5" x14ac:dyDescent="0.2">
      <c r="A1935" s="488" t="s">
        <v>2192</v>
      </c>
      <c r="B1935" s="489">
        <v>98</v>
      </c>
      <c r="C1935" s="490">
        <v>0</v>
      </c>
      <c r="D1935" s="490">
        <v>9.02</v>
      </c>
      <c r="E1935" s="488"/>
    </row>
    <row r="1936" spans="1:5" x14ac:dyDescent="0.2">
      <c r="A1936" s="488" t="s">
        <v>2193</v>
      </c>
      <c r="B1936" s="489">
        <v>59</v>
      </c>
      <c r="C1936" s="490">
        <v>0</v>
      </c>
      <c r="D1936" s="490">
        <v>13.15</v>
      </c>
      <c r="E1936" s="488"/>
    </row>
    <row r="1937" spans="1:5" x14ac:dyDescent="0.2">
      <c r="A1937" s="488" t="s">
        <v>2194</v>
      </c>
      <c r="B1937" s="489">
        <v>165</v>
      </c>
      <c r="C1937" s="490">
        <v>0</v>
      </c>
      <c r="D1937" s="490">
        <v>89.75</v>
      </c>
      <c r="E1937" s="488"/>
    </row>
    <row r="1938" spans="1:5" x14ac:dyDescent="0.2">
      <c r="A1938" s="488" t="s">
        <v>2195</v>
      </c>
      <c r="B1938" s="489">
        <v>39</v>
      </c>
      <c r="C1938" s="490">
        <v>0</v>
      </c>
      <c r="D1938" s="490">
        <v>15.07</v>
      </c>
      <c r="E1938" s="488" t="s">
        <v>344</v>
      </c>
    </row>
    <row r="1939" spans="1:5" x14ac:dyDescent="0.2">
      <c r="A1939" s="488" t="s">
        <v>2196</v>
      </c>
      <c r="B1939" s="489">
        <v>371</v>
      </c>
      <c r="C1939" s="490">
        <v>292.04000000000002</v>
      </c>
      <c r="D1939" s="490">
        <v>548.35</v>
      </c>
      <c r="E1939" s="488"/>
    </row>
    <row r="1940" spans="1:5" x14ac:dyDescent="0.2">
      <c r="A1940" s="488" t="s">
        <v>2197</v>
      </c>
      <c r="B1940" s="489">
        <v>95</v>
      </c>
      <c r="C1940" s="490">
        <v>158.65</v>
      </c>
      <c r="D1940" s="490">
        <v>224.28</v>
      </c>
      <c r="E1940" s="488"/>
    </row>
    <row r="1941" spans="1:5" x14ac:dyDescent="0.2">
      <c r="A1941" s="488" t="s">
        <v>2198</v>
      </c>
      <c r="B1941" s="489">
        <v>247</v>
      </c>
      <c r="C1941" s="490">
        <v>0</v>
      </c>
      <c r="D1941" s="490">
        <v>163.05000000000001</v>
      </c>
      <c r="E1941" s="488"/>
    </row>
    <row r="1942" spans="1:5" x14ac:dyDescent="0.2">
      <c r="A1942" s="488" t="s">
        <v>2199</v>
      </c>
      <c r="B1942" s="489">
        <v>156</v>
      </c>
      <c r="C1942" s="490">
        <v>0</v>
      </c>
      <c r="D1942" s="490">
        <v>68.680000000000007</v>
      </c>
      <c r="E1942" s="488"/>
    </row>
    <row r="1943" spans="1:5" x14ac:dyDescent="0.2">
      <c r="A1943" s="488" t="s">
        <v>2200</v>
      </c>
      <c r="B1943" s="489">
        <v>102</v>
      </c>
      <c r="C1943" s="490">
        <v>0</v>
      </c>
      <c r="D1943" s="490">
        <v>36.659999999999997</v>
      </c>
      <c r="E1943" s="488"/>
    </row>
    <row r="1944" spans="1:5" x14ac:dyDescent="0.2">
      <c r="A1944" s="488" t="s">
        <v>2201</v>
      </c>
      <c r="B1944" s="489">
        <v>168</v>
      </c>
      <c r="C1944" s="490">
        <v>30.44</v>
      </c>
      <c r="D1944" s="490">
        <v>146.5</v>
      </c>
      <c r="E1944" s="488"/>
    </row>
    <row r="1945" spans="1:5" x14ac:dyDescent="0.2">
      <c r="A1945" s="488" t="s">
        <v>2202</v>
      </c>
      <c r="B1945" s="489">
        <v>201</v>
      </c>
      <c r="C1945" s="490">
        <v>0</v>
      </c>
      <c r="D1945" s="490">
        <v>121.32</v>
      </c>
      <c r="E1945" s="488"/>
    </row>
    <row r="1946" spans="1:5" x14ac:dyDescent="0.2">
      <c r="A1946" s="488" t="s">
        <v>2203</v>
      </c>
      <c r="B1946" s="489">
        <v>106</v>
      </c>
      <c r="C1946" s="490">
        <v>8.89</v>
      </c>
      <c r="D1946" s="490">
        <v>82.12</v>
      </c>
      <c r="E1946" s="488"/>
    </row>
    <row r="1947" spans="1:5" x14ac:dyDescent="0.2">
      <c r="A1947" s="488" t="s">
        <v>2204</v>
      </c>
      <c r="B1947" s="489">
        <v>61</v>
      </c>
      <c r="C1947" s="490">
        <v>31.06</v>
      </c>
      <c r="D1947" s="490">
        <v>73.2</v>
      </c>
      <c r="E1947" s="488"/>
    </row>
    <row r="1948" spans="1:5" x14ac:dyDescent="0.2">
      <c r="A1948" s="488" t="s">
        <v>2205</v>
      </c>
      <c r="B1948" s="489">
        <v>45</v>
      </c>
      <c r="C1948" s="490">
        <v>0</v>
      </c>
      <c r="D1948" s="490">
        <v>4.3600000000000003</v>
      </c>
      <c r="E1948" s="488"/>
    </row>
    <row r="1949" spans="1:5" x14ac:dyDescent="0.2">
      <c r="A1949" s="488" t="s">
        <v>2206</v>
      </c>
      <c r="B1949" s="489">
        <v>33</v>
      </c>
      <c r="C1949" s="490">
        <v>0</v>
      </c>
      <c r="D1949" s="490">
        <v>4.7699999999999996</v>
      </c>
      <c r="E1949" s="488" t="s">
        <v>344</v>
      </c>
    </row>
    <row r="1950" spans="1:5" x14ac:dyDescent="0.2">
      <c r="A1950" s="488" t="s">
        <v>2207</v>
      </c>
      <c r="B1950" s="489">
        <v>90</v>
      </c>
      <c r="C1950" s="490">
        <v>13.11</v>
      </c>
      <c r="D1950" s="490">
        <v>75.28</v>
      </c>
      <c r="E1950" s="488"/>
    </row>
    <row r="1951" spans="1:5" x14ac:dyDescent="0.2">
      <c r="A1951" s="488" t="s">
        <v>2208</v>
      </c>
      <c r="B1951" s="489">
        <v>98</v>
      </c>
      <c r="C1951" s="490">
        <v>0</v>
      </c>
      <c r="D1951" s="490">
        <v>65.5</v>
      </c>
      <c r="E1951" s="488"/>
    </row>
    <row r="1952" spans="1:5" x14ac:dyDescent="0.2">
      <c r="A1952" s="488" t="s">
        <v>2209</v>
      </c>
      <c r="B1952" s="489">
        <v>531</v>
      </c>
      <c r="C1952" s="490">
        <v>0</v>
      </c>
      <c r="D1952" s="490">
        <v>143.63999999999999</v>
      </c>
      <c r="E1952" s="488"/>
    </row>
    <row r="1953" spans="1:5" x14ac:dyDescent="0.2">
      <c r="A1953" s="488" t="s">
        <v>2210</v>
      </c>
      <c r="B1953" s="489">
        <v>247</v>
      </c>
      <c r="C1953" s="490">
        <v>0</v>
      </c>
      <c r="D1953" s="490">
        <v>93.03</v>
      </c>
      <c r="E1953" s="488"/>
    </row>
    <row r="1954" spans="1:5" x14ac:dyDescent="0.2">
      <c r="A1954" s="488" t="s">
        <v>2211</v>
      </c>
      <c r="B1954" s="489">
        <v>121</v>
      </c>
      <c r="C1954" s="490">
        <v>0</v>
      </c>
      <c r="D1954" s="490">
        <v>29.72</v>
      </c>
      <c r="E1954" s="488"/>
    </row>
    <row r="1955" spans="1:5" x14ac:dyDescent="0.2">
      <c r="A1955" s="488" t="s">
        <v>2212</v>
      </c>
      <c r="B1955" s="489">
        <v>176</v>
      </c>
      <c r="C1955" s="490">
        <v>0</v>
      </c>
      <c r="D1955" s="490">
        <v>73.3</v>
      </c>
      <c r="E1955" s="488"/>
    </row>
    <row r="1956" spans="1:5" x14ac:dyDescent="0.2">
      <c r="A1956" s="488" t="s">
        <v>2213</v>
      </c>
      <c r="B1956" s="489">
        <v>357</v>
      </c>
      <c r="C1956" s="490">
        <v>0</v>
      </c>
      <c r="D1956" s="490">
        <v>111.11</v>
      </c>
      <c r="E1956" s="488"/>
    </row>
    <row r="1957" spans="1:5" x14ac:dyDescent="0.2">
      <c r="A1957" s="488" t="s">
        <v>2214</v>
      </c>
      <c r="B1957" s="489">
        <v>69</v>
      </c>
      <c r="C1957" s="490">
        <v>0</v>
      </c>
      <c r="D1957" s="490">
        <v>31.4</v>
      </c>
      <c r="E1957" s="488"/>
    </row>
    <row r="1958" spans="1:5" x14ac:dyDescent="0.2">
      <c r="A1958" s="488" t="s">
        <v>2215</v>
      </c>
      <c r="B1958" s="489">
        <v>114</v>
      </c>
      <c r="C1958" s="490">
        <v>0</v>
      </c>
      <c r="D1958" s="490">
        <v>4.5</v>
      </c>
      <c r="E1958" s="488"/>
    </row>
    <row r="1959" spans="1:5" x14ac:dyDescent="0.2">
      <c r="A1959" s="488" t="s">
        <v>2216</v>
      </c>
      <c r="B1959" s="489">
        <v>111</v>
      </c>
      <c r="C1959" s="490">
        <v>0</v>
      </c>
      <c r="D1959" s="490">
        <v>4.7</v>
      </c>
      <c r="E1959" s="488"/>
    </row>
    <row r="1960" spans="1:5" x14ac:dyDescent="0.2">
      <c r="A1960" s="488" t="s">
        <v>2217</v>
      </c>
      <c r="B1960" s="489">
        <v>65</v>
      </c>
      <c r="C1960" s="490">
        <v>14.87</v>
      </c>
      <c r="D1960" s="490">
        <v>59.78</v>
      </c>
      <c r="E1960" s="488"/>
    </row>
    <row r="1961" spans="1:5" x14ac:dyDescent="0.2">
      <c r="A1961" s="488" t="s">
        <v>2218</v>
      </c>
      <c r="B1961" s="489">
        <v>60</v>
      </c>
      <c r="C1961" s="490">
        <v>0</v>
      </c>
      <c r="D1961" s="490">
        <v>0</v>
      </c>
      <c r="E1961" s="488"/>
    </row>
    <row r="1962" spans="1:5" x14ac:dyDescent="0.2">
      <c r="A1962" s="488" t="s">
        <v>2219</v>
      </c>
      <c r="B1962" s="489">
        <v>123</v>
      </c>
      <c r="C1962" s="490">
        <v>0</v>
      </c>
      <c r="D1962" s="490">
        <v>37.93</v>
      </c>
      <c r="E1962" s="488"/>
    </row>
    <row r="1963" spans="1:5" x14ac:dyDescent="0.2">
      <c r="A1963" s="488" t="s">
        <v>2220</v>
      </c>
      <c r="B1963" s="489">
        <v>180</v>
      </c>
      <c r="C1963" s="490">
        <v>13.85</v>
      </c>
      <c r="D1963" s="490">
        <v>138.21</v>
      </c>
      <c r="E1963" s="488"/>
    </row>
    <row r="1964" spans="1:5" x14ac:dyDescent="0.2">
      <c r="A1964" s="488" t="s">
        <v>2221</v>
      </c>
      <c r="B1964" s="489">
        <v>81</v>
      </c>
      <c r="C1964" s="490">
        <v>0</v>
      </c>
      <c r="D1964" s="490">
        <v>27.28</v>
      </c>
      <c r="E1964" s="488"/>
    </row>
    <row r="1965" spans="1:5" x14ac:dyDescent="0.2">
      <c r="A1965" s="488" t="s">
        <v>2222</v>
      </c>
      <c r="B1965" s="489">
        <v>100</v>
      </c>
      <c r="C1965" s="490">
        <v>15.73</v>
      </c>
      <c r="D1965" s="490">
        <v>84.81</v>
      </c>
      <c r="E1965" s="488"/>
    </row>
    <row r="1966" spans="1:5" x14ac:dyDescent="0.2">
      <c r="A1966" s="488" t="s">
        <v>2223</v>
      </c>
      <c r="B1966" s="489">
        <v>96</v>
      </c>
      <c r="C1966" s="490">
        <v>0</v>
      </c>
      <c r="D1966" s="490">
        <v>61.46</v>
      </c>
      <c r="E1966" s="488"/>
    </row>
    <row r="1967" spans="1:5" x14ac:dyDescent="0.2">
      <c r="A1967" s="488" t="s">
        <v>2224</v>
      </c>
      <c r="B1967" s="489">
        <v>394</v>
      </c>
      <c r="C1967" s="490">
        <v>0</v>
      </c>
      <c r="D1967" s="490">
        <v>30.6</v>
      </c>
      <c r="E1967" s="488"/>
    </row>
    <row r="1968" spans="1:5" x14ac:dyDescent="0.2">
      <c r="A1968" s="488" t="s">
        <v>2225</v>
      </c>
      <c r="B1968" s="489">
        <v>432</v>
      </c>
      <c r="C1968" s="490">
        <v>0</v>
      </c>
      <c r="D1968" s="490">
        <v>22.06</v>
      </c>
      <c r="E1968" s="488"/>
    </row>
    <row r="1969" spans="1:5" x14ac:dyDescent="0.2">
      <c r="A1969" s="488" t="s">
        <v>2226</v>
      </c>
      <c r="B1969" s="489">
        <v>424</v>
      </c>
      <c r="C1969" s="490">
        <v>0</v>
      </c>
      <c r="D1969" s="490">
        <v>9.7799999999999994</v>
      </c>
      <c r="E1969" s="488"/>
    </row>
    <row r="1970" spans="1:5" x14ac:dyDescent="0.2">
      <c r="A1970" s="488" t="s">
        <v>2227</v>
      </c>
      <c r="B1970" s="489">
        <v>53</v>
      </c>
      <c r="C1970" s="490">
        <v>0.97</v>
      </c>
      <c r="D1970" s="490">
        <v>37.58</v>
      </c>
      <c r="E1970" s="488"/>
    </row>
    <row r="1971" spans="1:5" x14ac:dyDescent="0.2">
      <c r="A1971" s="488" t="s">
        <v>2228</v>
      </c>
      <c r="B1971" s="489">
        <v>264</v>
      </c>
      <c r="C1971" s="490">
        <v>0</v>
      </c>
      <c r="D1971" s="490">
        <v>106.89</v>
      </c>
      <c r="E1971" s="488"/>
    </row>
    <row r="1972" spans="1:5" x14ac:dyDescent="0.2">
      <c r="A1972" s="488" t="s">
        <v>2229</v>
      </c>
      <c r="B1972" s="489">
        <v>228</v>
      </c>
      <c r="C1972" s="490">
        <v>0</v>
      </c>
      <c r="D1972" s="490">
        <v>4.79</v>
      </c>
      <c r="E1972" s="488"/>
    </row>
    <row r="1973" spans="1:5" x14ac:dyDescent="0.2">
      <c r="A1973" s="488" t="s">
        <v>2230</v>
      </c>
      <c r="B1973" s="489">
        <v>398</v>
      </c>
      <c r="C1973" s="490">
        <v>0</v>
      </c>
      <c r="D1973" s="490">
        <v>6.66</v>
      </c>
      <c r="E1973" s="488"/>
    </row>
    <row r="1974" spans="1:5" x14ac:dyDescent="0.2">
      <c r="A1974" s="488" t="s">
        <v>2231</v>
      </c>
      <c r="B1974" s="489">
        <v>369</v>
      </c>
      <c r="C1974" s="490">
        <v>0</v>
      </c>
      <c r="D1974" s="490">
        <v>39.369999999999997</v>
      </c>
      <c r="E1974" s="488"/>
    </row>
    <row r="1975" spans="1:5" x14ac:dyDescent="0.2">
      <c r="A1975" s="488" t="s">
        <v>2232</v>
      </c>
      <c r="B1975" s="489">
        <v>282</v>
      </c>
      <c r="C1975" s="490">
        <v>0</v>
      </c>
      <c r="D1975" s="490">
        <v>103.46</v>
      </c>
      <c r="E1975" s="488"/>
    </row>
    <row r="1976" spans="1:5" x14ac:dyDescent="0.2">
      <c r="A1976" s="488" t="s">
        <v>2233</v>
      </c>
      <c r="B1976" s="489">
        <v>338</v>
      </c>
      <c r="C1976" s="490">
        <v>0</v>
      </c>
      <c r="D1976" s="490">
        <v>9.42</v>
      </c>
      <c r="E1976" s="488"/>
    </row>
    <row r="1977" spans="1:5" x14ac:dyDescent="0.2">
      <c r="A1977" s="488" t="s">
        <v>2234</v>
      </c>
      <c r="B1977" s="489">
        <v>237</v>
      </c>
      <c r="C1977" s="490">
        <v>0</v>
      </c>
      <c r="D1977" s="490">
        <v>38.99</v>
      </c>
      <c r="E1977" s="488"/>
    </row>
    <row r="1978" spans="1:5" x14ac:dyDescent="0.2">
      <c r="A1978" s="488" t="s">
        <v>2235</v>
      </c>
      <c r="B1978" s="489">
        <v>232</v>
      </c>
      <c r="C1978" s="490">
        <v>0</v>
      </c>
      <c r="D1978" s="490">
        <v>67.53</v>
      </c>
      <c r="E1978" s="488"/>
    </row>
    <row r="1979" spans="1:5" x14ac:dyDescent="0.2">
      <c r="A1979" s="488" t="s">
        <v>2236</v>
      </c>
      <c r="B1979" s="489">
        <v>135</v>
      </c>
      <c r="C1979" s="490">
        <v>0</v>
      </c>
      <c r="D1979" s="490">
        <v>43.85</v>
      </c>
      <c r="E1979" s="488"/>
    </row>
    <row r="1980" spans="1:5" x14ac:dyDescent="0.2">
      <c r="A1980" s="488" t="s">
        <v>2237</v>
      </c>
      <c r="B1980" s="489">
        <v>237</v>
      </c>
      <c r="C1980" s="490">
        <v>0</v>
      </c>
      <c r="D1980" s="490">
        <v>137.83000000000001</v>
      </c>
      <c r="E1980" s="488"/>
    </row>
    <row r="1981" spans="1:5" x14ac:dyDescent="0.2">
      <c r="A1981" s="488" t="s">
        <v>2238</v>
      </c>
      <c r="B1981" s="489">
        <v>193</v>
      </c>
      <c r="C1981" s="490">
        <v>315.67</v>
      </c>
      <c r="D1981" s="490">
        <v>449.01</v>
      </c>
      <c r="E1981" s="488"/>
    </row>
    <row r="1982" spans="1:5" x14ac:dyDescent="0.2">
      <c r="A1982" s="488" t="s">
        <v>2239</v>
      </c>
      <c r="B1982" s="489">
        <v>601</v>
      </c>
      <c r="C1982" s="490">
        <v>547.85</v>
      </c>
      <c r="D1982" s="490">
        <v>963.05</v>
      </c>
      <c r="E1982" s="488"/>
    </row>
    <row r="1983" spans="1:5" x14ac:dyDescent="0.2">
      <c r="A1983" s="488" t="s">
        <v>2240</v>
      </c>
      <c r="B1983" s="489">
        <v>223</v>
      </c>
      <c r="C1983" s="490">
        <v>0</v>
      </c>
      <c r="D1983" s="490">
        <v>20.309999999999999</v>
      </c>
      <c r="E1983" s="488"/>
    </row>
    <row r="1984" spans="1:5" x14ac:dyDescent="0.2">
      <c r="A1984" s="488" t="s">
        <v>2241</v>
      </c>
      <c r="B1984" s="489">
        <v>68</v>
      </c>
      <c r="C1984" s="490">
        <v>26.99</v>
      </c>
      <c r="D1984" s="490">
        <v>73.959999999999994</v>
      </c>
      <c r="E1984" s="488"/>
    </row>
    <row r="1985" spans="1:5" x14ac:dyDescent="0.2">
      <c r="A1985" s="488" t="s">
        <v>2242</v>
      </c>
      <c r="B1985" s="489">
        <v>67</v>
      </c>
      <c r="C1985" s="490">
        <v>0</v>
      </c>
      <c r="D1985" s="490">
        <v>27.27</v>
      </c>
      <c r="E1985" s="488"/>
    </row>
    <row r="1986" spans="1:5" x14ac:dyDescent="0.2">
      <c r="A1986" s="488" t="s">
        <v>2243</v>
      </c>
      <c r="B1986" s="489">
        <v>166</v>
      </c>
      <c r="C1986" s="490">
        <v>0</v>
      </c>
      <c r="D1986" s="490">
        <v>22.06</v>
      </c>
      <c r="E1986" s="488"/>
    </row>
    <row r="1987" spans="1:5" x14ac:dyDescent="0.2">
      <c r="A1987" s="488" t="s">
        <v>2244</v>
      </c>
      <c r="B1987" s="489">
        <v>183</v>
      </c>
      <c r="C1987" s="490">
        <v>27.51</v>
      </c>
      <c r="D1987" s="490">
        <v>153.94</v>
      </c>
      <c r="E1987" s="488"/>
    </row>
    <row r="1988" spans="1:5" x14ac:dyDescent="0.2">
      <c r="A1988" s="488" t="s">
        <v>2245</v>
      </c>
      <c r="B1988" s="489">
        <v>45</v>
      </c>
      <c r="C1988" s="490">
        <v>0</v>
      </c>
      <c r="D1988" s="490">
        <v>15.37</v>
      </c>
      <c r="E1988" s="488"/>
    </row>
    <row r="1989" spans="1:5" x14ac:dyDescent="0.2">
      <c r="A1989" s="488" t="s">
        <v>2246</v>
      </c>
      <c r="B1989" s="489">
        <v>70</v>
      </c>
      <c r="C1989" s="490">
        <v>26.96</v>
      </c>
      <c r="D1989" s="490">
        <v>75.319999999999993</v>
      </c>
      <c r="E1989" s="488"/>
    </row>
    <row r="1990" spans="1:5" x14ac:dyDescent="0.2">
      <c r="A1990" s="488" t="s">
        <v>2247</v>
      </c>
      <c r="B1990" s="489">
        <v>86</v>
      </c>
      <c r="C1990" s="490">
        <v>2.0499999999999998</v>
      </c>
      <c r="D1990" s="490">
        <v>61.46</v>
      </c>
      <c r="E1990" s="488"/>
    </row>
    <row r="1991" spans="1:5" x14ac:dyDescent="0.2">
      <c r="A1991" s="488" t="s">
        <v>2248</v>
      </c>
      <c r="B1991" s="489">
        <v>244</v>
      </c>
      <c r="C1991" s="490">
        <v>0</v>
      </c>
      <c r="D1991" s="490">
        <v>110.73</v>
      </c>
      <c r="E1991" s="488"/>
    </row>
    <row r="1992" spans="1:5" x14ac:dyDescent="0.2">
      <c r="A1992" s="488" t="s">
        <v>2249</v>
      </c>
      <c r="B1992" s="489">
        <v>42</v>
      </c>
      <c r="C1992" s="490">
        <v>0</v>
      </c>
      <c r="D1992" s="490">
        <v>20.190000000000001</v>
      </c>
      <c r="E1992" s="488"/>
    </row>
    <row r="1993" spans="1:5" x14ac:dyDescent="0.2">
      <c r="A1993" s="488" t="s">
        <v>2250</v>
      </c>
      <c r="B1993" s="489">
        <v>180</v>
      </c>
      <c r="C1993" s="490">
        <v>0</v>
      </c>
      <c r="D1993" s="490">
        <v>45.87</v>
      </c>
      <c r="E1993" s="488"/>
    </row>
    <row r="1994" spans="1:5" x14ac:dyDescent="0.2">
      <c r="A1994" s="488" t="s">
        <v>2251</v>
      </c>
      <c r="B1994" s="489">
        <v>121</v>
      </c>
      <c r="C1994" s="490">
        <v>71.19</v>
      </c>
      <c r="D1994" s="490">
        <v>154.78</v>
      </c>
      <c r="E1994" s="488"/>
    </row>
    <row r="1995" spans="1:5" x14ac:dyDescent="0.2">
      <c r="A1995" s="488" t="s">
        <v>2252</v>
      </c>
      <c r="B1995" s="489">
        <v>147</v>
      </c>
      <c r="C1995" s="490">
        <v>5.88</v>
      </c>
      <c r="D1995" s="490">
        <v>107.44</v>
      </c>
      <c r="E1995" s="488"/>
    </row>
    <row r="1996" spans="1:5" x14ac:dyDescent="0.2">
      <c r="A1996" s="488" t="s">
        <v>2253</v>
      </c>
      <c r="B1996" s="489">
        <v>376</v>
      </c>
      <c r="C1996" s="490">
        <v>0</v>
      </c>
      <c r="D1996" s="490">
        <v>164.46</v>
      </c>
      <c r="E1996" s="488"/>
    </row>
    <row r="1997" spans="1:5" x14ac:dyDescent="0.2">
      <c r="A1997" s="488" t="s">
        <v>2254</v>
      </c>
      <c r="B1997" s="489">
        <v>50</v>
      </c>
      <c r="C1997" s="490">
        <v>0</v>
      </c>
      <c r="D1997" s="490">
        <v>0</v>
      </c>
      <c r="E1997" s="488"/>
    </row>
    <row r="1998" spans="1:5" x14ac:dyDescent="0.2">
      <c r="A1998" s="488" t="s">
        <v>2255</v>
      </c>
      <c r="B1998" s="489">
        <v>57</v>
      </c>
      <c r="C1998" s="490">
        <v>0</v>
      </c>
      <c r="D1998" s="490">
        <v>18.78</v>
      </c>
      <c r="E1998" s="488"/>
    </row>
    <row r="1999" spans="1:5" x14ac:dyDescent="0.2">
      <c r="A1999" s="488" t="s">
        <v>2256</v>
      </c>
      <c r="B1999" s="489">
        <v>154</v>
      </c>
      <c r="C1999" s="490">
        <v>192.37</v>
      </c>
      <c r="D1999" s="490">
        <v>298.77</v>
      </c>
      <c r="E1999" s="488"/>
    </row>
    <row r="2000" spans="1:5" x14ac:dyDescent="0.2">
      <c r="A2000" s="488" t="s">
        <v>2257</v>
      </c>
      <c r="B2000" s="489">
        <v>254</v>
      </c>
      <c r="C2000" s="490">
        <v>0</v>
      </c>
      <c r="D2000" s="490">
        <v>157.62</v>
      </c>
      <c r="E2000" s="488"/>
    </row>
    <row r="2001" spans="1:5" x14ac:dyDescent="0.2">
      <c r="A2001" s="488" t="s">
        <v>2258</v>
      </c>
      <c r="B2001" s="489">
        <v>28</v>
      </c>
      <c r="C2001" s="490">
        <v>0</v>
      </c>
      <c r="D2001" s="490">
        <v>4.4400000000000004</v>
      </c>
      <c r="E2001" s="488" t="s">
        <v>344</v>
      </c>
    </row>
    <row r="2002" spans="1:5" x14ac:dyDescent="0.2">
      <c r="A2002" s="488" t="s">
        <v>2259</v>
      </c>
      <c r="B2002" s="489">
        <v>70</v>
      </c>
      <c r="C2002" s="490">
        <v>40.4</v>
      </c>
      <c r="D2002" s="490">
        <v>88.76</v>
      </c>
      <c r="E2002" s="488"/>
    </row>
    <row r="2003" spans="1:5" x14ac:dyDescent="0.2">
      <c r="A2003" s="488" t="s">
        <v>2260</v>
      </c>
      <c r="B2003" s="489">
        <v>543</v>
      </c>
      <c r="C2003" s="490">
        <v>0</v>
      </c>
      <c r="D2003" s="490">
        <v>242.38</v>
      </c>
      <c r="E2003" s="488"/>
    </row>
    <row r="2004" spans="1:5" x14ac:dyDescent="0.2">
      <c r="A2004" s="488" t="s">
        <v>2261</v>
      </c>
      <c r="B2004" s="489">
        <v>156</v>
      </c>
      <c r="C2004" s="490">
        <v>113.41</v>
      </c>
      <c r="D2004" s="490">
        <v>221.18</v>
      </c>
      <c r="E2004" s="488"/>
    </row>
    <row r="2005" spans="1:5" x14ac:dyDescent="0.2">
      <c r="A2005" s="488" t="s">
        <v>2262</v>
      </c>
      <c r="B2005" s="489">
        <v>201</v>
      </c>
      <c r="C2005" s="490">
        <v>289.16000000000003</v>
      </c>
      <c r="D2005" s="490">
        <v>428.02</v>
      </c>
      <c r="E2005" s="488"/>
    </row>
    <row r="2006" spans="1:5" x14ac:dyDescent="0.2">
      <c r="A2006" s="488" t="s">
        <v>2263</v>
      </c>
      <c r="B2006" s="489">
        <v>287</v>
      </c>
      <c r="C2006" s="490">
        <v>0</v>
      </c>
      <c r="D2006" s="490">
        <v>116.5</v>
      </c>
      <c r="E2006" s="488"/>
    </row>
    <row r="2007" spans="1:5" x14ac:dyDescent="0.2">
      <c r="A2007" s="488" t="s">
        <v>2264</v>
      </c>
      <c r="B2007" s="489">
        <v>120</v>
      </c>
      <c r="C2007" s="490">
        <v>365.65</v>
      </c>
      <c r="D2007" s="490">
        <v>448.55</v>
      </c>
      <c r="E2007" s="488"/>
    </row>
    <row r="2008" spans="1:5" x14ac:dyDescent="0.2">
      <c r="A2008" s="488" t="s">
        <v>2265</v>
      </c>
      <c r="B2008" s="489">
        <v>62</v>
      </c>
      <c r="C2008" s="490">
        <v>0.19</v>
      </c>
      <c r="D2008" s="490">
        <v>43.03</v>
      </c>
      <c r="E2008" s="488"/>
    </row>
    <row r="2009" spans="1:5" x14ac:dyDescent="0.2">
      <c r="A2009" s="488" t="s">
        <v>2266</v>
      </c>
      <c r="B2009" s="489">
        <v>97</v>
      </c>
      <c r="C2009" s="490">
        <v>0</v>
      </c>
      <c r="D2009" s="490">
        <v>46.02</v>
      </c>
      <c r="E2009" s="488"/>
    </row>
    <row r="2010" spans="1:5" x14ac:dyDescent="0.2">
      <c r="A2010" s="488" t="s">
        <v>2267</v>
      </c>
      <c r="B2010" s="489">
        <v>131</v>
      </c>
      <c r="C2010" s="490">
        <v>0</v>
      </c>
      <c r="D2010" s="490">
        <v>73.099999999999994</v>
      </c>
      <c r="E2010" s="488"/>
    </row>
    <row r="2011" spans="1:5" x14ac:dyDescent="0.2">
      <c r="A2011" s="488" t="s">
        <v>2268</v>
      </c>
      <c r="B2011" s="489">
        <v>300</v>
      </c>
      <c r="C2011" s="490">
        <v>205.41</v>
      </c>
      <c r="D2011" s="490">
        <v>412.67</v>
      </c>
      <c r="E2011" s="488"/>
    </row>
    <row r="2012" spans="1:5" x14ac:dyDescent="0.2">
      <c r="A2012" s="488" t="s">
        <v>2269</v>
      </c>
      <c r="B2012" s="489">
        <v>302</v>
      </c>
      <c r="C2012" s="490">
        <v>0</v>
      </c>
      <c r="D2012" s="490">
        <v>70.78</v>
      </c>
      <c r="E2012" s="488"/>
    </row>
    <row r="2013" spans="1:5" x14ac:dyDescent="0.2">
      <c r="A2013" s="488" t="s">
        <v>2270</v>
      </c>
      <c r="B2013" s="489">
        <v>108</v>
      </c>
      <c r="C2013" s="490">
        <v>13.94</v>
      </c>
      <c r="D2013" s="490">
        <v>88.55</v>
      </c>
      <c r="E2013" s="488"/>
    </row>
    <row r="2014" spans="1:5" x14ac:dyDescent="0.2">
      <c r="A2014" s="488" t="s">
        <v>2271</v>
      </c>
      <c r="B2014" s="489">
        <v>115</v>
      </c>
      <c r="C2014" s="490">
        <v>2.85</v>
      </c>
      <c r="D2014" s="490">
        <v>82.3</v>
      </c>
      <c r="E2014" s="488"/>
    </row>
    <row r="2015" spans="1:5" x14ac:dyDescent="0.2">
      <c r="A2015" s="488" t="s">
        <v>2272</v>
      </c>
      <c r="B2015" s="489">
        <v>131</v>
      </c>
      <c r="C2015" s="490">
        <v>67.819999999999993</v>
      </c>
      <c r="D2015" s="490">
        <v>158.33000000000001</v>
      </c>
      <c r="E2015" s="488"/>
    </row>
    <row r="2016" spans="1:5" x14ac:dyDescent="0.2">
      <c r="A2016" s="488" t="s">
        <v>2273</v>
      </c>
      <c r="B2016" s="489">
        <v>105</v>
      </c>
      <c r="C2016" s="490">
        <v>0</v>
      </c>
      <c r="D2016" s="490">
        <v>31.83</v>
      </c>
      <c r="E2016" s="488"/>
    </row>
    <row r="2017" spans="1:5" x14ac:dyDescent="0.2">
      <c r="A2017" s="488" t="s">
        <v>2274</v>
      </c>
      <c r="B2017" s="489">
        <v>56</v>
      </c>
      <c r="C2017" s="490">
        <v>37.15</v>
      </c>
      <c r="D2017" s="490">
        <v>75.84</v>
      </c>
      <c r="E2017" s="488"/>
    </row>
    <row r="2018" spans="1:5" x14ac:dyDescent="0.2">
      <c r="A2018" s="488" t="s">
        <v>2275</v>
      </c>
      <c r="B2018" s="489">
        <v>325</v>
      </c>
      <c r="C2018" s="490">
        <v>0</v>
      </c>
      <c r="D2018" s="490">
        <v>191.15</v>
      </c>
      <c r="E2018" s="488"/>
    </row>
    <row r="2019" spans="1:5" x14ac:dyDescent="0.2">
      <c r="A2019" s="488" t="s">
        <v>2276</v>
      </c>
      <c r="B2019" s="489">
        <v>49</v>
      </c>
      <c r="C2019" s="490">
        <v>20.11</v>
      </c>
      <c r="D2019" s="490">
        <v>53.97</v>
      </c>
      <c r="E2019" s="488"/>
    </row>
    <row r="2020" spans="1:5" x14ac:dyDescent="0.2">
      <c r="A2020" s="488" t="s">
        <v>2277</v>
      </c>
      <c r="B2020" s="489">
        <v>152</v>
      </c>
      <c r="C2020" s="490">
        <v>0</v>
      </c>
      <c r="D2020" s="490">
        <v>38.369999999999997</v>
      </c>
      <c r="E2020" s="488"/>
    </row>
    <row r="2021" spans="1:5" x14ac:dyDescent="0.2">
      <c r="A2021" s="488" t="s">
        <v>2278</v>
      </c>
      <c r="B2021" s="489">
        <v>75</v>
      </c>
      <c r="C2021" s="490">
        <v>0</v>
      </c>
      <c r="D2021" s="490">
        <v>33.07</v>
      </c>
      <c r="E2021" s="488"/>
    </row>
    <row r="2022" spans="1:5" x14ac:dyDescent="0.2">
      <c r="A2022" s="488" t="s">
        <v>2279</v>
      </c>
      <c r="B2022" s="489">
        <v>121</v>
      </c>
      <c r="C2022" s="490">
        <v>22.91</v>
      </c>
      <c r="D2022" s="490">
        <v>106.5</v>
      </c>
      <c r="E2022" s="488"/>
    </row>
    <row r="2023" spans="1:5" x14ac:dyDescent="0.2">
      <c r="A2023" s="488" t="s">
        <v>2280</v>
      </c>
      <c r="B2023" s="489">
        <v>159</v>
      </c>
      <c r="C2023" s="490">
        <v>0</v>
      </c>
      <c r="D2023" s="490">
        <v>67</v>
      </c>
      <c r="E2023" s="488"/>
    </row>
    <row r="2024" spans="1:5" x14ac:dyDescent="0.2">
      <c r="A2024" s="488" t="s">
        <v>2281</v>
      </c>
      <c r="B2024" s="489">
        <v>104</v>
      </c>
      <c r="C2024" s="490">
        <v>19.170000000000002</v>
      </c>
      <c r="D2024" s="490">
        <v>91.02</v>
      </c>
      <c r="E2024" s="488"/>
    </row>
    <row r="2025" spans="1:5" x14ac:dyDescent="0.2">
      <c r="A2025" s="488" t="s">
        <v>2282</v>
      </c>
      <c r="B2025" s="489">
        <v>357</v>
      </c>
      <c r="C2025" s="490">
        <v>328.59</v>
      </c>
      <c r="D2025" s="490">
        <v>575.23</v>
      </c>
      <c r="E2025" s="488"/>
    </row>
    <row r="2026" spans="1:5" x14ac:dyDescent="0.2">
      <c r="A2026" s="488" t="s">
        <v>2283</v>
      </c>
      <c r="B2026" s="489">
        <v>128</v>
      </c>
      <c r="C2026" s="490">
        <v>0</v>
      </c>
      <c r="D2026" s="490">
        <v>87.85</v>
      </c>
      <c r="E2026" s="488"/>
    </row>
    <row r="2027" spans="1:5" x14ac:dyDescent="0.2">
      <c r="A2027" s="488" t="s">
        <v>2284</v>
      </c>
      <c r="B2027" s="489">
        <v>122</v>
      </c>
      <c r="C2027" s="490">
        <v>0</v>
      </c>
      <c r="D2027" s="490">
        <v>42.07</v>
      </c>
      <c r="E2027" s="488"/>
    </row>
    <row r="2028" spans="1:5" x14ac:dyDescent="0.2">
      <c r="A2028" s="488" t="s">
        <v>2285</v>
      </c>
      <c r="B2028" s="489">
        <v>245</v>
      </c>
      <c r="C2028" s="490">
        <v>55.37</v>
      </c>
      <c r="D2028" s="490">
        <v>224.63</v>
      </c>
      <c r="E2028" s="488"/>
    </row>
    <row r="2029" spans="1:5" x14ac:dyDescent="0.2">
      <c r="A2029" s="488" t="s">
        <v>2286</v>
      </c>
      <c r="B2029" s="489">
        <v>234</v>
      </c>
      <c r="C2029" s="490">
        <v>0</v>
      </c>
      <c r="D2029" s="490">
        <v>112.64</v>
      </c>
      <c r="E2029" s="488"/>
    </row>
    <row r="2030" spans="1:5" x14ac:dyDescent="0.2">
      <c r="A2030" s="488" t="s">
        <v>2287</v>
      </c>
      <c r="B2030" s="489">
        <v>223</v>
      </c>
      <c r="C2030" s="490">
        <v>0</v>
      </c>
      <c r="D2030" s="490">
        <v>123.04</v>
      </c>
      <c r="E2030" s="488"/>
    </row>
    <row r="2031" spans="1:5" x14ac:dyDescent="0.2">
      <c r="A2031" s="488" t="s">
        <v>2288</v>
      </c>
      <c r="B2031" s="489">
        <v>51</v>
      </c>
      <c r="C2031" s="490">
        <v>13.04</v>
      </c>
      <c r="D2031" s="490">
        <v>48.28</v>
      </c>
      <c r="E2031" s="488"/>
    </row>
    <row r="2032" spans="1:5" x14ac:dyDescent="0.2">
      <c r="A2032" s="488" t="s">
        <v>2289</v>
      </c>
      <c r="B2032" s="489">
        <v>105</v>
      </c>
      <c r="C2032" s="490">
        <v>390.25</v>
      </c>
      <c r="D2032" s="490">
        <v>462.79</v>
      </c>
      <c r="E2032" s="488"/>
    </row>
    <row r="2033" spans="1:5" x14ac:dyDescent="0.2">
      <c r="A2033" s="488" t="s">
        <v>2290</v>
      </c>
      <c r="B2033" s="489">
        <v>92</v>
      </c>
      <c r="C2033" s="490">
        <v>0</v>
      </c>
      <c r="D2033" s="490">
        <v>56.79</v>
      </c>
      <c r="E2033" s="488"/>
    </row>
    <row r="2034" spans="1:5" x14ac:dyDescent="0.2">
      <c r="A2034" s="488" t="s">
        <v>2291</v>
      </c>
      <c r="B2034" s="489">
        <v>109</v>
      </c>
      <c r="C2034" s="490">
        <v>49.74</v>
      </c>
      <c r="D2034" s="490">
        <v>125.04</v>
      </c>
      <c r="E2034" s="488"/>
    </row>
    <row r="2035" spans="1:5" x14ac:dyDescent="0.2">
      <c r="A2035" s="488" t="s">
        <v>2292</v>
      </c>
      <c r="B2035" s="489">
        <v>224</v>
      </c>
      <c r="C2035" s="490">
        <v>65.430000000000007</v>
      </c>
      <c r="D2035" s="490">
        <v>220.18</v>
      </c>
      <c r="E2035" s="488"/>
    </row>
    <row r="2036" spans="1:5" x14ac:dyDescent="0.2">
      <c r="A2036" s="488" t="s">
        <v>2293</v>
      </c>
      <c r="B2036" s="489">
        <v>290</v>
      </c>
      <c r="C2036" s="490">
        <v>0</v>
      </c>
      <c r="D2036" s="490">
        <v>89.03</v>
      </c>
      <c r="E2036" s="488"/>
    </row>
    <row r="2037" spans="1:5" x14ac:dyDescent="0.2">
      <c r="A2037" s="488" t="s">
        <v>2294</v>
      </c>
      <c r="B2037" s="489">
        <v>111</v>
      </c>
      <c r="C2037" s="490">
        <v>0</v>
      </c>
      <c r="D2037" s="490">
        <v>62.8</v>
      </c>
      <c r="E2037" s="488"/>
    </row>
    <row r="2038" spans="1:5" x14ac:dyDescent="0.2">
      <c r="A2038" s="488" t="s">
        <v>2295</v>
      </c>
      <c r="B2038" s="489">
        <v>238</v>
      </c>
      <c r="C2038" s="490">
        <v>12.14</v>
      </c>
      <c r="D2038" s="490">
        <v>176.57</v>
      </c>
      <c r="E2038" s="488"/>
    </row>
    <row r="2039" spans="1:5" x14ac:dyDescent="0.2">
      <c r="A2039" s="488" t="s">
        <v>2296</v>
      </c>
      <c r="B2039" s="489">
        <v>257</v>
      </c>
      <c r="C2039" s="490">
        <v>0</v>
      </c>
      <c r="D2039" s="490">
        <v>132.81</v>
      </c>
      <c r="E2039" s="488"/>
    </row>
    <row r="2040" spans="1:5" x14ac:dyDescent="0.2">
      <c r="A2040" s="488" t="s">
        <v>2297</v>
      </c>
      <c r="B2040" s="489">
        <v>76</v>
      </c>
      <c r="C2040" s="490">
        <v>33.520000000000003</v>
      </c>
      <c r="D2040" s="490">
        <v>86.03</v>
      </c>
      <c r="E2040" s="488"/>
    </row>
    <row r="2041" spans="1:5" x14ac:dyDescent="0.2">
      <c r="A2041" s="488" t="s">
        <v>2298</v>
      </c>
      <c r="B2041" s="489">
        <v>93</v>
      </c>
      <c r="C2041" s="490">
        <v>137.78</v>
      </c>
      <c r="D2041" s="490">
        <v>202.03</v>
      </c>
      <c r="E2041" s="488"/>
    </row>
    <row r="2042" spans="1:5" x14ac:dyDescent="0.2">
      <c r="A2042" s="488" t="s">
        <v>2299</v>
      </c>
      <c r="B2042" s="489">
        <v>165</v>
      </c>
      <c r="C2042" s="490">
        <v>91.68</v>
      </c>
      <c r="D2042" s="490">
        <v>205.67</v>
      </c>
      <c r="E2042" s="488"/>
    </row>
    <row r="2043" spans="1:5" x14ac:dyDescent="0.2">
      <c r="A2043" s="488" t="s">
        <v>2300</v>
      </c>
      <c r="B2043" s="489">
        <v>266</v>
      </c>
      <c r="C2043" s="490">
        <v>0</v>
      </c>
      <c r="D2043" s="490">
        <v>118.21</v>
      </c>
      <c r="E2043" s="488"/>
    </row>
    <row r="2044" spans="1:5" x14ac:dyDescent="0.2">
      <c r="A2044" s="488" t="s">
        <v>2301</v>
      </c>
      <c r="B2044" s="489">
        <v>224</v>
      </c>
      <c r="C2044" s="490">
        <v>0</v>
      </c>
      <c r="D2044" s="490">
        <v>89.39</v>
      </c>
      <c r="E2044" s="488"/>
    </row>
    <row r="2045" spans="1:5" x14ac:dyDescent="0.2">
      <c r="A2045" s="488" t="s">
        <v>2302</v>
      </c>
      <c r="B2045" s="489">
        <v>204</v>
      </c>
      <c r="C2045" s="490">
        <v>4.91</v>
      </c>
      <c r="D2045" s="490">
        <v>145.84</v>
      </c>
      <c r="E2045" s="488"/>
    </row>
    <row r="2046" spans="1:5" x14ac:dyDescent="0.2">
      <c r="A2046" s="488" t="s">
        <v>2303</v>
      </c>
      <c r="B2046" s="489">
        <v>128</v>
      </c>
      <c r="C2046" s="490">
        <v>12.75</v>
      </c>
      <c r="D2046" s="490">
        <v>101.18</v>
      </c>
      <c r="E2046" s="488"/>
    </row>
    <row r="2047" spans="1:5" x14ac:dyDescent="0.2">
      <c r="A2047" s="488" t="s">
        <v>2304</v>
      </c>
      <c r="B2047" s="489">
        <v>210</v>
      </c>
      <c r="C2047" s="490">
        <v>97.06</v>
      </c>
      <c r="D2047" s="490">
        <v>242.14</v>
      </c>
      <c r="E2047" s="488"/>
    </row>
    <row r="2048" spans="1:5" x14ac:dyDescent="0.2">
      <c r="A2048" s="488" t="s">
        <v>2305</v>
      </c>
      <c r="B2048" s="489">
        <v>99</v>
      </c>
      <c r="C2048" s="490">
        <v>138.66</v>
      </c>
      <c r="D2048" s="490">
        <v>207.05</v>
      </c>
      <c r="E2048" s="488"/>
    </row>
    <row r="2049" spans="1:5" x14ac:dyDescent="0.2">
      <c r="A2049" s="488" t="s">
        <v>2306</v>
      </c>
      <c r="B2049" s="489">
        <v>354</v>
      </c>
      <c r="C2049" s="490">
        <v>0</v>
      </c>
      <c r="D2049" s="490">
        <v>15.47</v>
      </c>
      <c r="E2049" s="488"/>
    </row>
    <row r="2050" spans="1:5" x14ac:dyDescent="0.2">
      <c r="A2050" s="488" t="s">
        <v>2307</v>
      </c>
      <c r="B2050" s="489">
        <v>177</v>
      </c>
      <c r="C2050" s="490">
        <v>0</v>
      </c>
      <c r="D2050" s="490">
        <v>69.13</v>
      </c>
      <c r="E2050" s="488"/>
    </row>
    <row r="2051" spans="1:5" x14ac:dyDescent="0.2">
      <c r="A2051" s="488" t="s">
        <v>2308</v>
      </c>
      <c r="B2051" s="489">
        <v>683</v>
      </c>
      <c r="C2051" s="490">
        <v>111.74</v>
      </c>
      <c r="D2051" s="490">
        <v>583.6</v>
      </c>
      <c r="E2051" s="488"/>
    </row>
    <row r="2052" spans="1:5" x14ac:dyDescent="0.2">
      <c r="A2052" s="488" t="s">
        <v>2309</v>
      </c>
      <c r="B2052" s="489">
        <v>150</v>
      </c>
      <c r="C2052" s="490">
        <v>28</v>
      </c>
      <c r="D2052" s="490">
        <v>131.63</v>
      </c>
      <c r="E2052" s="488"/>
    </row>
    <row r="2053" spans="1:5" x14ac:dyDescent="0.2">
      <c r="A2053" s="488" t="s">
        <v>2310</v>
      </c>
      <c r="B2053" s="489">
        <v>253</v>
      </c>
      <c r="C2053" s="490">
        <v>56.01</v>
      </c>
      <c r="D2053" s="490">
        <v>230.8</v>
      </c>
      <c r="E2053" s="488"/>
    </row>
    <row r="2054" spans="1:5" x14ac:dyDescent="0.2">
      <c r="A2054" s="488" t="s">
        <v>2311</v>
      </c>
      <c r="B2054" s="489">
        <v>79</v>
      </c>
      <c r="C2054" s="490">
        <v>6.07</v>
      </c>
      <c r="D2054" s="490">
        <v>60.65</v>
      </c>
      <c r="E2054" s="488"/>
    </row>
    <row r="2055" spans="1:5" x14ac:dyDescent="0.2">
      <c r="A2055" s="488" t="s">
        <v>2312</v>
      </c>
      <c r="B2055" s="489">
        <v>80</v>
      </c>
      <c r="C2055" s="490">
        <v>0</v>
      </c>
      <c r="D2055" s="490">
        <v>4.58</v>
      </c>
      <c r="E2055" s="488"/>
    </row>
    <row r="2056" spans="1:5" x14ac:dyDescent="0.2">
      <c r="A2056" s="488" t="s">
        <v>2313</v>
      </c>
      <c r="B2056" s="489">
        <v>233</v>
      </c>
      <c r="C2056" s="490">
        <v>0</v>
      </c>
      <c r="D2056" s="490">
        <v>70.39</v>
      </c>
      <c r="E2056" s="488"/>
    </row>
    <row r="2057" spans="1:5" x14ac:dyDescent="0.2">
      <c r="A2057" s="488" t="s">
        <v>2314</v>
      </c>
      <c r="B2057" s="489">
        <v>124</v>
      </c>
      <c r="C2057" s="490">
        <v>0</v>
      </c>
      <c r="D2057" s="490">
        <v>50.16</v>
      </c>
      <c r="E2057" s="488"/>
    </row>
    <row r="2058" spans="1:5" x14ac:dyDescent="0.2">
      <c r="A2058" s="488" t="s">
        <v>2315</v>
      </c>
      <c r="B2058" s="489">
        <v>391</v>
      </c>
      <c r="C2058" s="490">
        <v>0</v>
      </c>
      <c r="D2058" s="490">
        <v>147.81</v>
      </c>
      <c r="E2058" s="488"/>
    </row>
    <row r="2059" spans="1:5" x14ac:dyDescent="0.2">
      <c r="A2059" s="488" t="s">
        <v>2316</v>
      </c>
      <c r="B2059" s="489">
        <v>341</v>
      </c>
      <c r="C2059" s="490">
        <v>0</v>
      </c>
      <c r="D2059" s="490">
        <v>127.66</v>
      </c>
      <c r="E2059" s="488"/>
    </row>
    <row r="2060" spans="1:5" x14ac:dyDescent="0.2">
      <c r="A2060" s="488" t="s">
        <v>2317</v>
      </c>
      <c r="B2060" s="489">
        <v>58</v>
      </c>
      <c r="C2060" s="490">
        <v>4.9800000000000004</v>
      </c>
      <c r="D2060" s="490">
        <v>45.05</v>
      </c>
      <c r="E2060" s="488"/>
    </row>
    <row r="2061" spans="1:5" x14ac:dyDescent="0.2">
      <c r="A2061" s="488" t="s">
        <v>2318</v>
      </c>
      <c r="B2061" s="489">
        <v>288</v>
      </c>
      <c r="C2061" s="490">
        <v>0</v>
      </c>
      <c r="D2061" s="490">
        <v>78.989999999999995</v>
      </c>
      <c r="E2061" s="488"/>
    </row>
    <row r="2062" spans="1:5" x14ac:dyDescent="0.2">
      <c r="A2062" s="488" t="s">
        <v>2319</v>
      </c>
      <c r="B2062" s="489">
        <v>56</v>
      </c>
      <c r="C2062" s="490">
        <v>0</v>
      </c>
      <c r="D2062" s="490">
        <v>0</v>
      </c>
      <c r="E2062" s="488"/>
    </row>
    <row r="2063" spans="1:5" x14ac:dyDescent="0.2">
      <c r="A2063" s="488" t="s">
        <v>2320</v>
      </c>
      <c r="B2063" s="489">
        <v>455</v>
      </c>
      <c r="C2063" s="490">
        <v>52.58</v>
      </c>
      <c r="D2063" s="490">
        <v>366.92</v>
      </c>
      <c r="E2063" s="488"/>
    </row>
    <row r="2064" spans="1:5" x14ac:dyDescent="0.2">
      <c r="A2064" s="488" t="s">
        <v>2321</v>
      </c>
      <c r="B2064" s="489">
        <v>190</v>
      </c>
      <c r="C2064" s="490">
        <v>20.5</v>
      </c>
      <c r="D2064" s="490">
        <v>151.76</v>
      </c>
      <c r="E2064" s="488"/>
    </row>
    <row r="2065" spans="1:5" x14ac:dyDescent="0.2">
      <c r="A2065" s="488" t="s">
        <v>2322</v>
      </c>
      <c r="B2065" s="489">
        <v>312</v>
      </c>
      <c r="C2065" s="490">
        <v>10.99</v>
      </c>
      <c r="D2065" s="490">
        <v>226.54</v>
      </c>
      <c r="E2065" s="488"/>
    </row>
    <row r="2066" spans="1:5" x14ac:dyDescent="0.2">
      <c r="A2066" s="488" t="s">
        <v>2323</v>
      </c>
      <c r="B2066" s="489">
        <v>180</v>
      </c>
      <c r="C2066" s="490">
        <v>413.37</v>
      </c>
      <c r="D2066" s="490">
        <v>537.72</v>
      </c>
      <c r="E2066" s="488"/>
    </row>
    <row r="2067" spans="1:5" x14ac:dyDescent="0.2">
      <c r="A2067" s="488" t="s">
        <v>2324</v>
      </c>
      <c r="B2067" s="489">
        <v>256</v>
      </c>
      <c r="C2067" s="490">
        <v>0</v>
      </c>
      <c r="D2067" s="490">
        <v>133.80000000000001</v>
      </c>
      <c r="E2067" s="488"/>
    </row>
    <row r="2068" spans="1:5" x14ac:dyDescent="0.2">
      <c r="A2068" s="488" t="s">
        <v>2325</v>
      </c>
      <c r="B2068" s="489">
        <v>285</v>
      </c>
      <c r="C2068" s="490">
        <v>234.28</v>
      </c>
      <c r="D2068" s="490">
        <v>431.18</v>
      </c>
      <c r="E2068" s="488"/>
    </row>
    <row r="2069" spans="1:5" x14ac:dyDescent="0.2">
      <c r="A2069" s="488" t="s">
        <v>2326</v>
      </c>
      <c r="B2069" s="489">
        <v>182</v>
      </c>
      <c r="C2069" s="490">
        <v>486.92</v>
      </c>
      <c r="D2069" s="490">
        <v>612.66</v>
      </c>
      <c r="E2069" s="488"/>
    </row>
    <row r="2070" spans="1:5" x14ac:dyDescent="0.2">
      <c r="A2070" s="488" t="s">
        <v>2327</v>
      </c>
      <c r="B2070" s="489">
        <v>477</v>
      </c>
      <c r="C2070" s="490">
        <v>0</v>
      </c>
      <c r="D2070" s="490">
        <v>93.6</v>
      </c>
      <c r="E2070" s="488"/>
    </row>
    <row r="2071" spans="1:5" x14ac:dyDescent="0.2">
      <c r="A2071" s="488" t="s">
        <v>2328</v>
      </c>
      <c r="B2071" s="489">
        <v>326</v>
      </c>
      <c r="C2071" s="490">
        <v>0</v>
      </c>
      <c r="D2071" s="490">
        <v>66</v>
      </c>
      <c r="E2071" s="488"/>
    </row>
    <row r="2072" spans="1:5" x14ac:dyDescent="0.2">
      <c r="A2072" s="488" t="s">
        <v>2329</v>
      </c>
      <c r="B2072" s="489">
        <v>157</v>
      </c>
      <c r="C2072" s="490">
        <v>200.49</v>
      </c>
      <c r="D2072" s="490">
        <v>308.95999999999998</v>
      </c>
      <c r="E2072" s="488"/>
    </row>
    <row r="2073" spans="1:5" x14ac:dyDescent="0.2">
      <c r="A2073" s="488" t="s">
        <v>2330</v>
      </c>
      <c r="B2073" s="489">
        <v>227</v>
      </c>
      <c r="C2073" s="490">
        <v>514.58000000000004</v>
      </c>
      <c r="D2073" s="490">
        <v>671.4</v>
      </c>
      <c r="E2073" s="488"/>
    </row>
    <row r="2074" spans="1:5" x14ac:dyDescent="0.2">
      <c r="A2074" s="488" t="s">
        <v>2331</v>
      </c>
      <c r="B2074" s="489">
        <v>399</v>
      </c>
      <c r="C2074" s="490">
        <v>0</v>
      </c>
      <c r="D2074" s="490">
        <v>196.52</v>
      </c>
      <c r="E2074" s="488"/>
    </row>
    <row r="2075" spans="1:5" x14ac:dyDescent="0.2">
      <c r="A2075" s="488" t="s">
        <v>2332</v>
      </c>
      <c r="B2075" s="489">
        <v>61</v>
      </c>
      <c r="C2075" s="490">
        <v>0</v>
      </c>
      <c r="D2075" s="490">
        <v>0</v>
      </c>
      <c r="E2075" s="488"/>
    </row>
    <row r="2076" spans="1:5" x14ac:dyDescent="0.2">
      <c r="A2076" s="488" t="s">
        <v>2333</v>
      </c>
      <c r="B2076" s="489">
        <v>91</v>
      </c>
      <c r="C2076" s="490">
        <v>34.979999999999997</v>
      </c>
      <c r="D2076" s="490">
        <v>97.84</v>
      </c>
      <c r="E2076" s="488"/>
    </row>
    <row r="2077" spans="1:5" x14ac:dyDescent="0.2">
      <c r="A2077" s="488" t="s">
        <v>2334</v>
      </c>
      <c r="B2077" s="489">
        <v>208</v>
      </c>
      <c r="C2077" s="490">
        <v>0</v>
      </c>
      <c r="D2077" s="490">
        <v>99.47</v>
      </c>
      <c r="E2077" s="488"/>
    </row>
    <row r="2078" spans="1:5" x14ac:dyDescent="0.2">
      <c r="A2078" s="488" t="s">
        <v>2335</v>
      </c>
      <c r="B2078" s="489">
        <v>229</v>
      </c>
      <c r="C2078" s="490">
        <v>205.12</v>
      </c>
      <c r="D2078" s="490">
        <v>363.33</v>
      </c>
      <c r="E2078" s="488"/>
    </row>
    <row r="2079" spans="1:5" x14ac:dyDescent="0.2">
      <c r="A2079" s="488" t="s">
        <v>2336</v>
      </c>
      <c r="B2079" s="489">
        <v>305</v>
      </c>
      <c r="C2079" s="490">
        <v>0</v>
      </c>
      <c r="D2079" s="490">
        <v>51.19</v>
      </c>
      <c r="E2079" s="488"/>
    </row>
    <row r="2080" spans="1:5" x14ac:dyDescent="0.2">
      <c r="A2080" s="488" t="s">
        <v>2337</v>
      </c>
      <c r="B2080" s="489">
        <v>172</v>
      </c>
      <c r="C2080" s="490">
        <v>379.77</v>
      </c>
      <c r="D2080" s="490">
        <v>498.6</v>
      </c>
      <c r="E2080" s="488"/>
    </row>
    <row r="2081" spans="1:5" x14ac:dyDescent="0.2">
      <c r="A2081" s="488" t="s">
        <v>2338</v>
      </c>
      <c r="B2081" s="489">
        <v>74</v>
      </c>
      <c r="C2081" s="490">
        <v>16.98</v>
      </c>
      <c r="D2081" s="490">
        <v>68.099999999999994</v>
      </c>
      <c r="E2081" s="488"/>
    </row>
    <row r="2082" spans="1:5" x14ac:dyDescent="0.2">
      <c r="A2082" s="488" t="s">
        <v>2339</v>
      </c>
      <c r="B2082" s="489">
        <v>248</v>
      </c>
      <c r="C2082" s="490">
        <v>48.58</v>
      </c>
      <c r="D2082" s="490">
        <v>219.92</v>
      </c>
      <c r="E2082" s="488"/>
    </row>
    <row r="2083" spans="1:5" x14ac:dyDescent="0.2">
      <c r="A2083" s="488" t="s">
        <v>2340</v>
      </c>
      <c r="B2083" s="489">
        <v>82</v>
      </c>
      <c r="C2083" s="490">
        <v>0</v>
      </c>
      <c r="D2083" s="490">
        <v>51.85</v>
      </c>
      <c r="E2083" s="488"/>
    </row>
    <row r="2084" spans="1:5" x14ac:dyDescent="0.2">
      <c r="A2084" s="488" t="s">
        <v>2341</v>
      </c>
      <c r="B2084" s="489">
        <v>186</v>
      </c>
      <c r="C2084" s="490">
        <v>0</v>
      </c>
      <c r="D2084" s="490">
        <v>50</v>
      </c>
      <c r="E2084" s="488"/>
    </row>
    <row r="2085" spans="1:5" x14ac:dyDescent="0.2">
      <c r="A2085" s="488" t="s">
        <v>2342</v>
      </c>
      <c r="B2085" s="489">
        <v>213</v>
      </c>
      <c r="C2085" s="490">
        <v>134.69</v>
      </c>
      <c r="D2085" s="490">
        <v>281.83999999999997</v>
      </c>
      <c r="E2085" s="488"/>
    </row>
    <row r="2086" spans="1:5" x14ac:dyDescent="0.2">
      <c r="A2086" s="488" t="s">
        <v>2343</v>
      </c>
      <c r="B2086" s="489">
        <v>290</v>
      </c>
      <c r="C2086" s="490">
        <v>137.05000000000001</v>
      </c>
      <c r="D2086" s="490">
        <v>337.4</v>
      </c>
      <c r="E2086" s="488"/>
    </row>
    <row r="2087" spans="1:5" x14ac:dyDescent="0.2">
      <c r="A2087" s="488" t="s">
        <v>2344</v>
      </c>
      <c r="B2087" s="489">
        <v>156</v>
      </c>
      <c r="C2087" s="490">
        <v>0</v>
      </c>
      <c r="D2087" s="490">
        <v>58.21</v>
      </c>
      <c r="E2087" s="488"/>
    </row>
    <row r="2088" spans="1:5" x14ac:dyDescent="0.2">
      <c r="A2088" s="488" t="s">
        <v>2345</v>
      </c>
      <c r="B2088" s="489">
        <v>108</v>
      </c>
      <c r="C2088" s="490">
        <v>133.55000000000001</v>
      </c>
      <c r="D2088" s="490">
        <v>208.16</v>
      </c>
      <c r="E2088" s="488"/>
    </row>
    <row r="2089" spans="1:5" x14ac:dyDescent="0.2">
      <c r="A2089" s="488" t="s">
        <v>2346</v>
      </c>
      <c r="B2089" s="489">
        <v>113</v>
      </c>
      <c r="C2089" s="490">
        <v>11.09</v>
      </c>
      <c r="D2089" s="490">
        <v>89.16</v>
      </c>
      <c r="E2089" s="488"/>
    </row>
    <row r="2090" spans="1:5" x14ac:dyDescent="0.2">
      <c r="A2090" s="488" t="s">
        <v>2347</v>
      </c>
      <c r="B2090" s="489">
        <v>61</v>
      </c>
      <c r="C2090" s="490">
        <v>0</v>
      </c>
      <c r="D2090" s="490">
        <v>40.130000000000003</v>
      </c>
      <c r="E2090" s="488"/>
    </row>
    <row r="2091" spans="1:5" x14ac:dyDescent="0.2">
      <c r="A2091" s="488" t="s">
        <v>2348</v>
      </c>
      <c r="B2091" s="489">
        <v>420</v>
      </c>
      <c r="C2091" s="490">
        <v>971.48</v>
      </c>
      <c r="D2091" s="490">
        <v>1261.6400000000001</v>
      </c>
      <c r="E2091" s="488"/>
    </row>
    <row r="2092" spans="1:5" x14ac:dyDescent="0.2">
      <c r="A2092" s="488" t="s">
        <v>2349</v>
      </c>
      <c r="B2092" s="489">
        <v>732</v>
      </c>
      <c r="C2092" s="490">
        <v>0</v>
      </c>
      <c r="D2092" s="490">
        <v>237.08</v>
      </c>
      <c r="E2092" s="488"/>
    </row>
    <row r="2093" spans="1:5" x14ac:dyDescent="0.2">
      <c r="A2093" s="488" t="s">
        <v>2350</v>
      </c>
      <c r="B2093" s="489">
        <v>221</v>
      </c>
      <c r="C2093" s="490">
        <v>0</v>
      </c>
      <c r="D2093" s="490">
        <v>111.08</v>
      </c>
      <c r="E2093" s="488"/>
    </row>
    <row r="2094" spans="1:5" x14ac:dyDescent="0.2">
      <c r="A2094" s="488" t="s">
        <v>2351</v>
      </c>
      <c r="B2094" s="489">
        <v>232</v>
      </c>
      <c r="C2094" s="490">
        <v>64.989999999999995</v>
      </c>
      <c r="D2094" s="490">
        <v>225.27</v>
      </c>
      <c r="E2094" s="488"/>
    </row>
    <row r="2095" spans="1:5" x14ac:dyDescent="0.2">
      <c r="A2095" s="488" t="s">
        <v>2352</v>
      </c>
      <c r="B2095" s="489">
        <v>263</v>
      </c>
      <c r="C2095" s="490">
        <v>0</v>
      </c>
      <c r="D2095" s="490">
        <v>64.97</v>
      </c>
      <c r="E2095" s="488"/>
    </row>
    <row r="2096" spans="1:5" x14ac:dyDescent="0.2">
      <c r="A2096" s="488" t="s">
        <v>2353</v>
      </c>
      <c r="B2096" s="489">
        <v>210</v>
      </c>
      <c r="C2096" s="490">
        <v>0</v>
      </c>
      <c r="D2096" s="490">
        <v>40.090000000000003</v>
      </c>
      <c r="E2096" s="488"/>
    </row>
    <row r="2097" spans="1:5" x14ac:dyDescent="0.2">
      <c r="A2097" s="488" t="s">
        <v>2354</v>
      </c>
      <c r="B2097" s="489">
        <v>388</v>
      </c>
      <c r="C2097" s="490">
        <v>0</v>
      </c>
      <c r="D2097" s="490">
        <v>191.53</v>
      </c>
      <c r="E2097" s="488"/>
    </row>
    <row r="2098" spans="1:5" x14ac:dyDescent="0.2">
      <c r="A2098" s="488" t="s">
        <v>2355</v>
      </c>
      <c r="B2098" s="489">
        <v>267</v>
      </c>
      <c r="C2098" s="490">
        <v>0</v>
      </c>
      <c r="D2098" s="490">
        <v>108.8</v>
      </c>
      <c r="E2098" s="488"/>
    </row>
    <row r="2099" spans="1:5" x14ac:dyDescent="0.2">
      <c r="A2099" s="488" t="s">
        <v>2356</v>
      </c>
      <c r="B2099" s="489">
        <v>347</v>
      </c>
      <c r="C2099" s="490">
        <v>0</v>
      </c>
      <c r="D2099" s="490">
        <v>66.23</v>
      </c>
      <c r="E2099" s="488"/>
    </row>
    <row r="2100" spans="1:5" x14ac:dyDescent="0.2">
      <c r="A2100" s="488" t="s">
        <v>2357</v>
      </c>
      <c r="B2100" s="489">
        <v>202</v>
      </c>
      <c r="C2100" s="490">
        <v>0</v>
      </c>
      <c r="D2100" s="490">
        <v>115.09</v>
      </c>
      <c r="E2100" s="488"/>
    </row>
    <row r="2101" spans="1:5" x14ac:dyDescent="0.2">
      <c r="A2101" s="488" t="s">
        <v>2358</v>
      </c>
      <c r="B2101" s="489">
        <v>234</v>
      </c>
      <c r="C2101" s="490">
        <v>0</v>
      </c>
      <c r="D2101" s="490">
        <v>59.34</v>
      </c>
      <c r="E2101" s="488"/>
    </row>
    <row r="2102" spans="1:5" x14ac:dyDescent="0.2">
      <c r="A2102" s="488" t="s">
        <v>2359</v>
      </c>
      <c r="B2102" s="489">
        <v>137</v>
      </c>
      <c r="C2102" s="490">
        <v>0</v>
      </c>
      <c r="D2102" s="490">
        <v>23.15</v>
      </c>
      <c r="E2102" s="488"/>
    </row>
    <row r="2103" spans="1:5" x14ac:dyDescent="0.2">
      <c r="A2103" s="488" t="s">
        <v>2360</v>
      </c>
      <c r="B2103" s="489">
        <v>126</v>
      </c>
      <c r="C2103" s="490">
        <v>0</v>
      </c>
      <c r="D2103" s="490">
        <v>81.8</v>
      </c>
      <c r="E2103" s="488"/>
    </row>
    <row r="2104" spans="1:5" x14ac:dyDescent="0.2">
      <c r="A2104" s="488" t="s">
        <v>2361</v>
      </c>
      <c r="B2104" s="489">
        <v>157</v>
      </c>
      <c r="C2104" s="490">
        <v>24.82</v>
      </c>
      <c r="D2104" s="490">
        <v>133.29</v>
      </c>
      <c r="E2104" s="488"/>
    </row>
    <row r="2105" spans="1:5" x14ac:dyDescent="0.2">
      <c r="A2105" s="488" t="s">
        <v>2362</v>
      </c>
      <c r="B2105" s="489">
        <v>275</v>
      </c>
      <c r="C2105" s="490">
        <v>0</v>
      </c>
      <c r="D2105" s="490">
        <v>33.86</v>
      </c>
      <c r="E2105" s="488"/>
    </row>
    <row r="2106" spans="1:5" x14ac:dyDescent="0.2">
      <c r="A2106" s="488" t="s">
        <v>2363</v>
      </c>
      <c r="B2106" s="489">
        <v>263</v>
      </c>
      <c r="C2106" s="490">
        <v>0</v>
      </c>
      <c r="D2106" s="490">
        <v>111.71</v>
      </c>
      <c r="E2106" s="488"/>
    </row>
    <row r="2107" spans="1:5" x14ac:dyDescent="0.2">
      <c r="A2107" s="488" t="s">
        <v>2364</v>
      </c>
      <c r="B2107" s="489">
        <v>144</v>
      </c>
      <c r="C2107" s="490">
        <v>88.78</v>
      </c>
      <c r="D2107" s="490">
        <v>188.26</v>
      </c>
      <c r="E2107" s="488"/>
    </row>
    <row r="2108" spans="1:5" x14ac:dyDescent="0.2">
      <c r="A2108" s="488" t="s">
        <v>2365</v>
      </c>
      <c r="B2108" s="489">
        <v>167</v>
      </c>
      <c r="C2108" s="490">
        <v>590.86</v>
      </c>
      <c r="D2108" s="490">
        <v>706.24</v>
      </c>
      <c r="E2108" s="488"/>
    </row>
    <row r="2109" spans="1:5" x14ac:dyDescent="0.2">
      <c r="A2109" s="488" t="s">
        <v>2366</v>
      </c>
      <c r="B2109" s="489">
        <v>179</v>
      </c>
      <c r="C2109" s="490">
        <v>0</v>
      </c>
      <c r="D2109" s="490">
        <v>102.08</v>
      </c>
      <c r="E2109" s="488"/>
    </row>
    <row r="2110" spans="1:5" x14ac:dyDescent="0.2">
      <c r="A2110" s="488" t="s">
        <v>2367</v>
      </c>
      <c r="B2110" s="489">
        <v>140</v>
      </c>
      <c r="C2110" s="490">
        <v>0</v>
      </c>
      <c r="D2110" s="490">
        <v>27.91</v>
      </c>
      <c r="E2110" s="488"/>
    </row>
    <row r="2111" spans="1:5" x14ac:dyDescent="0.2">
      <c r="A2111" s="488" t="s">
        <v>2368</v>
      </c>
      <c r="B2111" s="489">
        <v>62</v>
      </c>
      <c r="C2111" s="490">
        <v>0</v>
      </c>
      <c r="D2111" s="490">
        <v>0</v>
      </c>
      <c r="E2111" s="488"/>
    </row>
    <row r="2112" spans="1:5" x14ac:dyDescent="0.2">
      <c r="A2112" s="488" t="s">
        <v>2369</v>
      </c>
      <c r="B2112" s="489">
        <v>47</v>
      </c>
      <c r="C2112" s="490">
        <v>0</v>
      </c>
      <c r="D2112" s="490">
        <v>19.16</v>
      </c>
      <c r="E2112" s="488"/>
    </row>
    <row r="2113" spans="1:5" x14ac:dyDescent="0.2">
      <c r="A2113" s="488" t="s">
        <v>2370</v>
      </c>
      <c r="B2113" s="489">
        <v>101</v>
      </c>
      <c r="C2113" s="490">
        <v>0</v>
      </c>
      <c r="D2113" s="490">
        <v>20.55</v>
      </c>
      <c r="E2113" s="488"/>
    </row>
    <row r="2114" spans="1:5" x14ac:dyDescent="0.2">
      <c r="A2114" s="488" t="s">
        <v>2371</v>
      </c>
      <c r="B2114" s="489">
        <v>266</v>
      </c>
      <c r="C2114" s="490">
        <v>75.69</v>
      </c>
      <c r="D2114" s="490">
        <v>259.45999999999998</v>
      </c>
      <c r="E2114" s="488"/>
    </row>
    <row r="2115" spans="1:5" x14ac:dyDescent="0.2">
      <c r="A2115" s="488" t="s">
        <v>2372</v>
      </c>
      <c r="B2115" s="489">
        <v>223</v>
      </c>
      <c r="C2115" s="490">
        <v>0</v>
      </c>
      <c r="D2115" s="490">
        <v>91.96</v>
      </c>
      <c r="E2115" s="488"/>
    </row>
    <row r="2116" spans="1:5" x14ac:dyDescent="0.2">
      <c r="A2116" s="488" t="s">
        <v>2373</v>
      </c>
      <c r="B2116" s="489">
        <v>309</v>
      </c>
      <c r="C2116" s="490">
        <v>582.52</v>
      </c>
      <c r="D2116" s="490">
        <v>796</v>
      </c>
      <c r="E2116" s="488"/>
    </row>
    <row r="2117" spans="1:5" x14ac:dyDescent="0.2">
      <c r="A2117" s="488" t="s">
        <v>2374</v>
      </c>
      <c r="B2117" s="489">
        <v>142</v>
      </c>
      <c r="C2117" s="490">
        <v>47.01</v>
      </c>
      <c r="D2117" s="490">
        <v>145.11000000000001</v>
      </c>
      <c r="E2117" s="488"/>
    </row>
    <row r="2118" spans="1:5" x14ac:dyDescent="0.2">
      <c r="A2118" s="488" t="s">
        <v>2375</v>
      </c>
      <c r="B2118" s="489">
        <v>188</v>
      </c>
      <c r="C2118" s="490">
        <v>0</v>
      </c>
      <c r="D2118" s="490">
        <v>44.06</v>
      </c>
      <c r="E2118" s="488"/>
    </row>
    <row r="2119" spans="1:5" x14ac:dyDescent="0.2">
      <c r="A2119" s="488" t="s">
        <v>2376</v>
      </c>
      <c r="B2119" s="489">
        <v>35</v>
      </c>
      <c r="C2119" s="490">
        <v>0</v>
      </c>
      <c r="D2119" s="490">
        <v>10.84</v>
      </c>
      <c r="E2119" s="488" t="s">
        <v>344</v>
      </c>
    </row>
    <row r="2120" spans="1:5" x14ac:dyDescent="0.2">
      <c r="A2120" s="488" t="s">
        <v>2377</v>
      </c>
      <c r="B2120" s="489">
        <v>330</v>
      </c>
      <c r="C2120" s="490">
        <v>97.67</v>
      </c>
      <c r="D2120" s="490">
        <v>325.64999999999998</v>
      </c>
      <c r="E2120" s="488"/>
    </row>
    <row r="2121" spans="1:5" x14ac:dyDescent="0.2">
      <c r="A2121" s="488" t="s">
        <v>2378</v>
      </c>
      <c r="B2121" s="489">
        <v>232</v>
      </c>
      <c r="C2121" s="490">
        <v>0</v>
      </c>
      <c r="D2121" s="490">
        <v>11.34</v>
      </c>
      <c r="E2121" s="488"/>
    </row>
    <row r="2122" spans="1:5" x14ac:dyDescent="0.2">
      <c r="A2122" s="488" t="s">
        <v>2379</v>
      </c>
      <c r="B2122" s="489">
        <v>90</v>
      </c>
      <c r="C2122" s="490">
        <v>0</v>
      </c>
      <c r="D2122" s="490">
        <v>46.24</v>
      </c>
      <c r="E2122" s="488"/>
    </row>
    <row r="2123" spans="1:5" x14ac:dyDescent="0.2">
      <c r="A2123" s="488" t="s">
        <v>2380</v>
      </c>
      <c r="B2123" s="489">
        <v>305</v>
      </c>
      <c r="C2123" s="490">
        <v>227.52</v>
      </c>
      <c r="D2123" s="490">
        <v>438.23</v>
      </c>
      <c r="E2123" s="488"/>
    </row>
    <row r="2124" spans="1:5" x14ac:dyDescent="0.2">
      <c r="A2124" s="488" t="s">
        <v>2381</v>
      </c>
      <c r="B2124" s="489">
        <v>115</v>
      </c>
      <c r="C2124" s="490">
        <v>37.9</v>
      </c>
      <c r="D2124" s="490">
        <v>117.35</v>
      </c>
      <c r="E2124" s="488"/>
    </row>
    <row r="2125" spans="1:5" x14ac:dyDescent="0.2">
      <c r="A2125" s="488" t="s">
        <v>2382</v>
      </c>
      <c r="B2125" s="489">
        <v>511</v>
      </c>
      <c r="C2125" s="490">
        <v>0</v>
      </c>
      <c r="D2125" s="490">
        <v>23.39</v>
      </c>
      <c r="E2125" s="488"/>
    </row>
    <row r="2126" spans="1:5" x14ac:dyDescent="0.2">
      <c r="A2126" s="488" t="s">
        <v>2383</v>
      </c>
      <c r="B2126" s="489">
        <v>434</v>
      </c>
      <c r="C2126" s="490">
        <v>0</v>
      </c>
      <c r="D2126" s="490">
        <v>43.78</v>
      </c>
      <c r="E2126" s="488"/>
    </row>
    <row r="2127" spans="1:5" x14ac:dyDescent="0.2">
      <c r="A2127" s="488" t="s">
        <v>2384</v>
      </c>
      <c r="B2127" s="489">
        <v>163</v>
      </c>
      <c r="C2127" s="490">
        <v>0</v>
      </c>
      <c r="D2127" s="490">
        <v>106.03</v>
      </c>
      <c r="E2127" s="488"/>
    </row>
    <row r="2128" spans="1:5" x14ac:dyDescent="0.2">
      <c r="A2128" s="488" t="s">
        <v>2385</v>
      </c>
      <c r="B2128" s="489">
        <v>93</v>
      </c>
      <c r="C2128" s="490">
        <v>16.71</v>
      </c>
      <c r="D2128" s="490">
        <v>80.959999999999994</v>
      </c>
      <c r="E2128" s="488"/>
    </row>
    <row r="2129" spans="1:5" x14ac:dyDescent="0.2">
      <c r="A2129" s="488" t="s">
        <v>2386</v>
      </c>
      <c r="B2129" s="489">
        <v>126</v>
      </c>
      <c r="C2129" s="490">
        <v>0</v>
      </c>
      <c r="D2129" s="490">
        <v>75</v>
      </c>
      <c r="E2129" s="488"/>
    </row>
    <row r="2130" spans="1:5" x14ac:dyDescent="0.2">
      <c r="A2130" s="488" t="s">
        <v>2387</v>
      </c>
      <c r="B2130" s="489">
        <v>398</v>
      </c>
      <c r="C2130" s="490">
        <v>0</v>
      </c>
      <c r="D2130" s="490">
        <v>250.45</v>
      </c>
      <c r="E2130" s="488"/>
    </row>
    <row r="2131" spans="1:5" x14ac:dyDescent="0.2">
      <c r="A2131" s="488" t="s">
        <v>2388</v>
      </c>
      <c r="B2131" s="489">
        <v>385</v>
      </c>
      <c r="C2131" s="490">
        <v>0</v>
      </c>
      <c r="D2131" s="490">
        <v>154.11000000000001</v>
      </c>
      <c r="E2131" s="488"/>
    </row>
    <row r="2132" spans="1:5" x14ac:dyDescent="0.2">
      <c r="A2132" s="488" t="s">
        <v>2389</v>
      </c>
      <c r="B2132" s="489">
        <v>122</v>
      </c>
      <c r="C2132" s="490">
        <v>0</v>
      </c>
      <c r="D2132" s="490">
        <v>60.65</v>
      </c>
      <c r="E2132" s="488"/>
    </row>
    <row r="2133" spans="1:5" x14ac:dyDescent="0.2">
      <c r="A2133" s="488" t="s">
        <v>2390</v>
      </c>
      <c r="B2133" s="489">
        <v>200</v>
      </c>
      <c r="C2133" s="490">
        <v>0</v>
      </c>
      <c r="D2133" s="490">
        <v>41.25</v>
      </c>
      <c r="E2133" s="488"/>
    </row>
    <row r="2134" spans="1:5" x14ac:dyDescent="0.2">
      <c r="A2134" s="488" t="s">
        <v>2391</v>
      </c>
      <c r="B2134" s="489">
        <v>273</v>
      </c>
      <c r="C2134" s="490">
        <v>0</v>
      </c>
      <c r="D2134" s="490">
        <v>25.06</v>
      </c>
      <c r="E2134" s="488"/>
    </row>
    <row r="2135" spans="1:5" x14ac:dyDescent="0.2">
      <c r="A2135" s="488" t="s">
        <v>2392</v>
      </c>
      <c r="B2135" s="489">
        <v>116</v>
      </c>
      <c r="C2135" s="490">
        <v>150.38</v>
      </c>
      <c r="D2135" s="490">
        <v>230.52</v>
      </c>
      <c r="E2135" s="488"/>
    </row>
    <row r="2136" spans="1:5" x14ac:dyDescent="0.2">
      <c r="A2136" s="488" t="s">
        <v>2393</v>
      </c>
      <c r="B2136" s="489">
        <v>330</v>
      </c>
      <c r="C2136" s="490">
        <v>0</v>
      </c>
      <c r="D2136" s="490">
        <v>50.71</v>
      </c>
      <c r="E2136" s="488"/>
    </row>
    <row r="2137" spans="1:5" x14ac:dyDescent="0.2">
      <c r="A2137" s="488" t="s">
        <v>2394</v>
      </c>
      <c r="B2137" s="489">
        <v>653</v>
      </c>
      <c r="C2137" s="490">
        <v>0</v>
      </c>
      <c r="D2137" s="490">
        <v>304.18</v>
      </c>
      <c r="E2137" s="488"/>
    </row>
    <row r="2138" spans="1:5" x14ac:dyDescent="0.2">
      <c r="A2138" s="488" t="s">
        <v>2395</v>
      </c>
      <c r="B2138" s="489">
        <v>288</v>
      </c>
      <c r="C2138" s="490">
        <v>0</v>
      </c>
      <c r="D2138" s="490">
        <v>69.83</v>
      </c>
      <c r="E2138" s="488"/>
    </row>
    <row r="2139" spans="1:5" x14ac:dyDescent="0.2">
      <c r="A2139" s="488" t="s">
        <v>2396</v>
      </c>
      <c r="B2139" s="489">
        <v>572</v>
      </c>
      <c r="C2139" s="490">
        <v>0</v>
      </c>
      <c r="D2139" s="490">
        <v>191.47</v>
      </c>
      <c r="E2139" s="488"/>
    </row>
    <row r="2140" spans="1:5" x14ac:dyDescent="0.2">
      <c r="A2140" s="488" t="s">
        <v>2397</v>
      </c>
      <c r="B2140" s="489">
        <v>364</v>
      </c>
      <c r="C2140" s="490">
        <v>0</v>
      </c>
      <c r="D2140" s="490">
        <v>94.17</v>
      </c>
      <c r="E2140" s="488"/>
    </row>
    <row r="2141" spans="1:5" x14ac:dyDescent="0.2">
      <c r="A2141" s="488" t="s">
        <v>2398</v>
      </c>
      <c r="B2141" s="489">
        <v>85</v>
      </c>
      <c r="C2141" s="490">
        <v>125.5</v>
      </c>
      <c r="D2141" s="490">
        <v>184.23</v>
      </c>
      <c r="E2141" s="488"/>
    </row>
    <row r="2142" spans="1:5" x14ac:dyDescent="0.2">
      <c r="A2142" s="488" t="s">
        <v>2399</v>
      </c>
      <c r="B2142" s="489">
        <v>75</v>
      </c>
      <c r="C2142" s="490">
        <v>0</v>
      </c>
      <c r="D2142" s="490">
        <v>0</v>
      </c>
      <c r="E2142" s="488"/>
    </row>
    <row r="2143" spans="1:5" x14ac:dyDescent="0.2">
      <c r="A2143" s="488" t="s">
        <v>2400</v>
      </c>
      <c r="B2143" s="489">
        <v>241</v>
      </c>
      <c r="C2143" s="490">
        <v>0</v>
      </c>
      <c r="D2143" s="490">
        <v>153.87</v>
      </c>
      <c r="E2143" s="488"/>
    </row>
    <row r="2144" spans="1:5" x14ac:dyDescent="0.2">
      <c r="A2144" s="488" t="s">
        <v>2401</v>
      </c>
      <c r="B2144" s="489">
        <v>123</v>
      </c>
      <c r="C2144" s="490">
        <v>0</v>
      </c>
      <c r="D2144" s="490">
        <v>33.340000000000003</v>
      </c>
      <c r="E2144" s="488"/>
    </row>
    <row r="2145" spans="1:5" x14ac:dyDescent="0.2">
      <c r="A2145" s="488" t="s">
        <v>2402</v>
      </c>
      <c r="B2145" s="489">
        <v>159</v>
      </c>
      <c r="C2145" s="490">
        <v>0</v>
      </c>
      <c r="D2145" s="490">
        <v>79.319999999999993</v>
      </c>
      <c r="E2145" s="488"/>
    </row>
    <row r="2146" spans="1:5" x14ac:dyDescent="0.2">
      <c r="A2146" s="488" t="s">
        <v>2403</v>
      </c>
      <c r="B2146" s="489">
        <v>135</v>
      </c>
      <c r="C2146" s="490">
        <v>0</v>
      </c>
      <c r="D2146" s="490">
        <v>67.790000000000006</v>
      </c>
      <c r="E2146" s="488"/>
    </row>
    <row r="2147" spans="1:5" x14ac:dyDescent="0.2">
      <c r="A2147" s="488" t="s">
        <v>2404</v>
      </c>
      <c r="B2147" s="489">
        <v>232</v>
      </c>
      <c r="C2147" s="490">
        <v>0</v>
      </c>
      <c r="D2147" s="490">
        <v>9.51</v>
      </c>
      <c r="E2147" s="488"/>
    </row>
    <row r="2148" spans="1:5" x14ac:dyDescent="0.2">
      <c r="A2148" s="488" t="s">
        <v>2405</v>
      </c>
      <c r="B2148" s="489">
        <v>171</v>
      </c>
      <c r="C2148" s="490">
        <v>0</v>
      </c>
      <c r="D2148" s="490">
        <v>90.48</v>
      </c>
      <c r="E2148" s="488"/>
    </row>
    <row r="2149" spans="1:5" x14ac:dyDescent="0.2">
      <c r="A2149" s="488" t="s">
        <v>2406</v>
      </c>
      <c r="B2149" s="489">
        <v>270</v>
      </c>
      <c r="C2149" s="490">
        <v>0</v>
      </c>
      <c r="D2149" s="490">
        <v>103.6</v>
      </c>
      <c r="E2149" s="488"/>
    </row>
    <row r="2150" spans="1:5" x14ac:dyDescent="0.2">
      <c r="A2150" s="488" t="s">
        <v>2407</v>
      </c>
      <c r="B2150" s="489">
        <v>244</v>
      </c>
      <c r="C2150" s="490">
        <v>0</v>
      </c>
      <c r="D2150" s="490">
        <v>51.56</v>
      </c>
      <c r="E2150" s="488"/>
    </row>
    <row r="2151" spans="1:5" x14ac:dyDescent="0.2">
      <c r="A2151" s="488" t="s">
        <v>2408</v>
      </c>
      <c r="B2151" s="489">
        <v>178</v>
      </c>
      <c r="C2151" s="490">
        <v>45.59</v>
      </c>
      <c r="D2151" s="490">
        <v>168.56</v>
      </c>
      <c r="E2151" s="488"/>
    </row>
    <row r="2152" spans="1:5" x14ac:dyDescent="0.2">
      <c r="A2152" s="488" t="s">
        <v>2409</v>
      </c>
      <c r="B2152" s="489">
        <v>163</v>
      </c>
      <c r="C2152" s="490">
        <v>0</v>
      </c>
      <c r="D2152" s="490">
        <v>112.2</v>
      </c>
      <c r="E2152" s="488"/>
    </row>
    <row r="2153" spans="1:5" x14ac:dyDescent="0.2">
      <c r="A2153" s="488" t="s">
        <v>2410</v>
      </c>
      <c r="B2153" s="489">
        <v>159</v>
      </c>
      <c r="C2153" s="490">
        <v>0</v>
      </c>
      <c r="D2153" s="490">
        <v>56.12</v>
      </c>
      <c r="E2153" s="488"/>
    </row>
    <row r="2154" spans="1:5" x14ac:dyDescent="0.2">
      <c r="A2154" s="488" t="s">
        <v>2411</v>
      </c>
      <c r="B2154" s="489">
        <v>261</v>
      </c>
      <c r="C2154" s="490">
        <v>0</v>
      </c>
      <c r="D2154" s="490">
        <v>57.75</v>
      </c>
      <c r="E2154" s="488"/>
    </row>
    <row r="2155" spans="1:5" x14ac:dyDescent="0.2">
      <c r="A2155" s="488" t="s">
        <v>2412</v>
      </c>
      <c r="B2155" s="489">
        <v>38</v>
      </c>
      <c r="C2155" s="490">
        <v>8.5500000000000007</v>
      </c>
      <c r="D2155" s="490">
        <v>34.799999999999997</v>
      </c>
      <c r="E2155" s="488" t="s">
        <v>344</v>
      </c>
    </row>
    <row r="2156" spans="1:5" x14ac:dyDescent="0.2">
      <c r="A2156" s="488" t="s">
        <v>2413</v>
      </c>
      <c r="B2156" s="489">
        <v>164</v>
      </c>
      <c r="C2156" s="490">
        <v>0</v>
      </c>
      <c r="D2156" s="490">
        <v>39.369999999999997</v>
      </c>
      <c r="E2156" s="488"/>
    </row>
    <row r="2157" spans="1:5" x14ac:dyDescent="0.2">
      <c r="A2157" s="488" t="s">
        <v>2414</v>
      </c>
      <c r="B2157" s="489">
        <v>234</v>
      </c>
      <c r="C2157" s="490">
        <v>0</v>
      </c>
      <c r="D2157" s="490">
        <v>25.12</v>
      </c>
      <c r="E2157" s="488"/>
    </row>
    <row r="2158" spans="1:5" x14ac:dyDescent="0.2">
      <c r="A2158" s="488" t="s">
        <v>2415</v>
      </c>
      <c r="B2158" s="489">
        <v>244</v>
      </c>
      <c r="C2158" s="490">
        <v>0</v>
      </c>
      <c r="D2158" s="490">
        <v>109.58</v>
      </c>
      <c r="E2158" s="488"/>
    </row>
    <row r="2159" spans="1:5" x14ac:dyDescent="0.2">
      <c r="A2159" s="488" t="s">
        <v>2416</v>
      </c>
      <c r="B2159" s="489">
        <v>60</v>
      </c>
      <c r="C2159" s="490">
        <v>0</v>
      </c>
      <c r="D2159" s="490">
        <v>13.91</v>
      </c>
      <c r="E2159" s="488"/>
    </row>
    <row r="2160" spans="1:5" x14ac:dyDescent="0.2">
      <c r="A2160" s="488" t="s">
        <v>2417</v>
      </c>
      <c r="B2160" s="489">
        <v>198</v>
      </c>
      <c r="C2160" s="490">
        <v>0</v>
      </c>
      <c r="D2160" s="490">
        <v>67.84</v>
      </c>
      <c r="E2160" s="488"/>
    </row>
    <row r="2161" spans="1:5" x14ac:dyDescent="0.2">
      <c r="A2161" s="488" t="s">
        <v>2418</v>
      </c>
      <c r="B2161" s="489">
        <v>92</v>
      </c>
      <c r="C2161" s="490">
        <v>0</v>
      </c>
      <c r="D2161" s="490">
        <v>42.4</v>
      </c>
      <c r="E2161" s="488"/>
    </row>
    <row r="2162" spans="1:5" x14ac:dyDescent="0.2">
      <c r="A2162" s="488" t="s">
        <v>2419</v>
      </c>
      <c r="B2162" s="489">
        <v>52</v>
      </c>
      <c r="C2162" s="490">
        <v>0</v>
      </c>
      <c r="D2162" s="490">
        <v>15.11</v>
      </c>
      <c r="E2162" s="488"/>
    </row>
    <row r="2163" spans="1:5" x14ac:dyDescent="0.2">
      <c r="A2163" s="488" t="s">
        <v>2420</v>
      </c>
      <c r="B2163" s="489">
        <v>396</v>
      </c>
      <c r="C2163" s="490">
        <v>888.18</v>
      </c>
      <c r="D2163" s="490">
        <v>1161.76</v>
      </c>
      <c r="E2163" s="488"/>
    </row>
    <row r="2164" spans="1:5" x14ac:dyDescent="0.2">
      <c r="A2164" s="488" t="s">
        <v>2421</v>
      </c>
      <c r="B2164" s="489">
        <v>107</v>
      </c>
      <c r="C2164" s="490">
        <v>0</v>
      </c>
      <c r="D2164" s="490">
        <v>25.24</v>
      </c>
      <c r="E2164" s="488"/>
    </row>
    <row r="2165" spans="1:5" x14ac:dyDescent="0.2">
      <c r="A2165" s="488" t="s">
        <v>2422</v>
      </c>
      <c r="B2165" s="489">
        <v>178</v>
      </c>
      <c r="C2165" s="490">
        <v>0</v>
      </c>
      <c r="D2165" s="490">
        <v>11.84</v>
      </c>
      <c r="E2165" s="488"/>
    </row>
    <row r="2166" spans="1:5" x14ac:dyDescent="0.2">
      <c r="A2166" s="488" t="s">
        <v>2423</v>
      </c>
      <c r="B2166" s="489">
        <v>45</v>
      </c>
      <c r="C2166" s="490">
        <v>0</v>
      </c>
      <c r="D2166" s="490">
        <v>28.69</v>
      </c>
      <c r="E2166" s="488"/>
    </row>
    <row r="2167" spans="1:5" x14ac:dyDescent="0.2">
      <c r="A2167" s="488" t="s">
        <v>2424</v>
      </c>
      <c r="B2167" s="489">
        <v>239</v>
      </c>
      <c r="C2167" s="490">
        <v>0</v>
      </c>
      <c r="D2167" s="490">
        <v>63.1</v>
      </c>
      <c r="E2167" s="488"/>
    </row>
    <row r="2168" spans="1:5" x14ac:dyDescent="0.2">
      <c r="A2168" s="488" t="s">
        <v>2425</v>
      </c>
      <c r="B2168" s="489">
        <v>301</v>
      </c>
      <c r="C2168" s="490">
        <v>0</v>
      </c>
      <c r="D2168" s="490">
        <v>0</v>
      </c>
      <c r="E2168" s="488"/>
    </row>
    <row r="2169" spans="1:5" x14ac:dyDescent="0.2">
      <c r="A2169" s="488" t="s">
        <v>2426</v>
      </c>
      <c r="B2169" s="489">
        <v>161</v>
      </c>
      <c r="C2169" s="490">
        <v>0</v>
      </c>
      <c r="D2169" s="490">
        <v>58.25</v>
      </c>
      <c r="E2169" s="488"/>
    </row>
    <row r="2170" spans="1:5" x14ac:dyDescent="0.2">
      <c r="A2170" s="488" t="s">
        <v>2427</v>
      </c>
      <c r="B2170" s="489">
        <v>279</v>
      </c>
      <c r="C2170" s="490">
        <v>0</v>
      </c>
      <c r="D2170" s="490">
        <v>105.1</v>
      </c>
      <c r="E2170" s="488"/>
    </row>
    <row r="2171" spans="1:5" x14ac:dyDescent="0.2">
      <c r="A2171" s="488" t="s">
        <v>2428</v>
      </c>
      <c r="B2171" s="489">
        <v>334</v>
      </c>
      <c r="C2171" s="490">
        <v>74</v>
      </c>
      <c r="D2171" s="490">
        <v>304.75</v>
      </c>
      <c r="E2171" s="488"/>
    </row>
    <row r="2172" spans="1:5" x14ac:dyDescent="0.2">
      <c r="A2172" s="488" t="s">
        <v>2429</v>
      </c>
      <c r="B2172" s="489">
        <v>227</v>
      </c>
      <c r="C2172" s="490">
        <v>105.91</v>
      </c>
      <c r="D2172" s="490">
        <v>262.74</v>
      </c>
      <c r="E2172" s="488"/>
    </row>
    <row r="2173" spans="1:5" x14ac:dyDescent="0.2">
      <c r="A2173" s="488" t="s">
        <v>2430</v>
      </c>
      <c r="B2173" s="489">
        <v>108</v>
      </c>
      <c r="C2173" s="490">
        <v>0</v>
      </c>
      <c r="D2173" s="490">
        <v>27.76</v>
      </c>
      <c r="E2173" s="488"/>
    </row>
    <row r="2174" spans="1:5" x14ac:dyDescent="0.2">
      <c r="A2174" s="488" t="s">
        <v>2431</v>
      </c>
      <c r="B2174" s="489">
        <v>77</v>
      </c>
      <c r="C2174" s="490">
        <v>0</v>
      </c>
      <c r="D2174" s="490">
        <v>34.090000000000003</v>
      </c>
      <c r="E2174" s="488"/>
    </row>
    <row r="2175" spans="1:5" x14ac:dyDescent="0.2">
      <c r="A2175" s="488" t="s">
        <v>2432</v>
      </c>
      <c r="B2175" s="489">
        <v>135</v>
      </c>
      <c r="C2175" s="490">
        <v>56.37</v>
      </c>
      <c r="D2175" s="490">
        <v>149.63</v>
      </c>
      <c r="E2175" s="488"/>
    </row>
    <row r="2176" spans="1:5" x14ac:dyDescent="0.2">
      <c r="A2176" s="488" t="s">
        <v>2433</v>
      </c>
      <c r="B2176" s="489">
        <v>392</v>
      </c>
      <c r="C2176" s="490">
        <v>0</v>
      </c>
      <c r="D2176" s="490">
        <v>48.52</v>
      </c>
      <c r="E2176" s="488"/>
    </row>
    <row r="2177" spans="1:5" x14ac:dyDescent="0.2">
      <c r="A2177" s="488" t="s">
        <v>2434</v>
      </c>
      <c r="B2177" s="489">
        <v>272</v>
      </c>
      <c r="C2177" s="490">
        <v>79.44</v>
      </c>
      <c r="D2177" s="490">
        <v>267.36</v>
      </c>
      <c r="E2177" s="488"/>
    </row>
    <row r="2178" spans="1:5" x14ac:dyDescent="0.2">
      <c r="A2178" s="488" t="s">
        <v>2435</v>
      </c>
      <c r="B2178" s="489">
        <v>228</v>
      </c>
      <c r="C2178" s="490">
        <v>0</v>
      </c>
      <c r="D2178" s="490">
        <v>91.15</v>
      </c>
      <c r="E2178" s="488"/>
    </row>
    <row r="2179" spans="1:5" x14ac:dyDescent="0.2">
      <c r="A2179" s="488" t="s">
        <v>2436</v>
      </c>
      <c r="B2179" s="489">
        <v>346</v>
      </c>
      <c r="C2179" s="490">
        <v>0</v>
      </c>
      <c r="D2179" s="490">
        <v>114.14</v>
      </c>
      <c r="E2179" s="488"/>
    </row>
    <row r="2180" spans="1:5" x14ac:dyDescent="0.2">
      <c r="A2180" s="488" t="s">
        <v>2437</v>
      </c>
      <c r="B2180" s="489">
        <v>419</v>
      </c>
      <c r="C2180" s="490">
        <v>0</v>
      </c>
      <c r="D2180" s="490">
        <v>154.99</v>
      </c>
      <c r="E2180" s="488"/>
    </row>
    <row r="2181" spans="1:5" x14ac:dyDescent="0.2">
      <c r="A2181" s="488" t="s">
        <v>2438</v>
      </c>
      <c r="B2181" s="489">
        <v>328</v>
      </c>
      <c r="C2181" s="490">
        <v>0</v>
      </c>
      <c r="D2181" s="490">
        <v>67.08</v>
      </c>
      <c r="E2181" s="488"/>
    </row>
    <row r="2182" spans="1:5" x14ac:dyDescent="0.2">
      <c r="A2182" s="488" t="s">
        <v>2439</v>
      </c>
      <c r="B2182" s="489">
        <v>403</v>
      </c>
      <c r="C2182" s="490">
        <v>0</v>
      </c>
      <c r="D2182" s="490">
        <v>91.67</v>
      </c>
      <c r="E2182" s="488"/>
    </row>
    <row r="2183" spans="1:5" x14ac:dyDescent="0.2">
      <c r="A2183" s="488" t="s">
        <v>2440</v>
      </c>
      <c r="B2183" s="489">
        <v>194</v>
      </c>
      <c r="C2183" s="490">
        <v>0</v>
      </c>
      <c r="D2183" s="490">
        <v>106.57</v>
      </c>
      <c r="E2183" s="488"/>
    </row>
    <row r="2184" spans="1:5" x14ac:dyDescent="0.2">
      <c r="A2184" s="488" t="s">
        <v>2441</v>
      </c>
      <c r="B2184" s="489">
        <v>488</v>
      </c>
      <c r="C2184" s="490">
        <v>0</v>
      </c>
      <c r="D2184" s="490">
        <v>57.72</v>
      </c>
      <c r="E2184" s="488"/>
    </row>
    <row r="2185" spans="1:5" x14ac:dyDescent="0.2">
      <c r="A2185" s="488" t="s">
        <v>2442</v>
      </c>
      <c r="B2185" s="489">
        <v>96</v>
      </c>
      <c r="C2185" s="490">
        <v>0</v>
      </c>
      <c r="D2185" s="490">
        <v>25.07</v>
      </c>
      <c r="E2185" s="488"/>
    </row>
    <row r="2186" spans="1:5" x14ac:dyDescent="0.2">
      <c r="A2186" s="488" t="s">
        <v>2443</v>
      </c>
      <c r="B2186" s="489">
        <v>332</v>
      </c>
      <c r="C2186" s="490">
        <v>0</v>
      </c>
      <c r="D2186" s="490">
        <v>122.78</v>
      </c>
      <c r="E2186" s="488"/>
    </row>
    <row r="2187" spans="1:5" x14ac:dyDescent="0.2">
      <c r="A2187" s="488" t="s">
        <v>2444</v>
      </c>
      <c r="B2187" s="489">
        <v>141</v>
      </c>
      <c r="C2187" s="490">
        <v>0</v>
      </c>
      <c r="D2187" s="490">
        <v>37.33</v>
      </c>
      <c r="E2187" s="488"/>
    </row>
    <row r="2188" spans="1:5" x14ac:dyDescent="0.2">
      <c r="A2188" s="488" t="s">
        <v>2445</v>
      </c>
      <c r="B2188" s="489">
        <v>115</v>
      </c>
      <c r="C2188" s="490">
        <v>0</v>
      </c>
      <c r="D2188" s="490">
        <v>28.27</v>
      </c>
      <c r="E2188" s="488"/>
    </row>
    <row r="2189" spans="1:5" x14ac:dyDescent="0.2">
      <c r="A2189" s="488" t="s">
        <v>2446</v>
      </c>
      <c r="B2189" s="489">
        <v>348</v>
      </c>
      <c r="C2189" s="490">
        <v>65.91</v>
      </c>
      <c r="D2189" s="490">
        <v>306.33</v>
      </c>
      <c r="E2189" s="488"/>
    </row>
    <row r="2190" spans="1:5" x14ac:dyDescent="0.2">
      <c r="A2190" s="488" t="s">
        <v>2447</v>
      </c>
      <c r="B2190" s="489">
        <v>185</v>
      </c>
      <c r="C2190" s="490">
        <v>0</v>
      </c>
      <c r="D2190" s="490">
        <v>10.220000000000001</v>
      </c>
      <c r="E2190" s="488"/>
    </row>
    <row r="2191" spans="1:5" x14ac:dyDescent="0.2">
      <c r="A2191" s="488" t="s">
        <v>2448</v>
      </c>
      <c r="B2191" s="489">
        <v>117</v>
      </c>
      <c r="C2191" s="490">
        <v>0</v>
      </c>
      <c r="D2191" s="490">
        <v>59.01</v>
      </c>
      <c r="E2191" s="488"/>
    </row>
    <row r="2192" spans="1:5" x14ac:dyDescent="0.2">
      <c r="A2192" s="488" t="s">
        <v>2449</v>
      </c>
      <c r="B2192" s="489">
        <v>221</v>
      </c>
      <c r="C2192" s="490">
        <v>61.07</v>
      </c>
      <c r="D2192" s="490">
        <v>213.75</v>
      </c>
      <c r="E2192" s="488"/>
    </row>
    <row r="2193" spans="1:5" x14ac:dyDescent="0.2">
      <c r="A2193" s="488" t="s">
        <v>2450</v>
      </c>
      <c r="B2193" s="489">
        <v>177</v>
      </c>
      <c r="C2193" s="490">
        <v>0</v>
      </c>
      <c r="D2193" s="490">
        <v>39.14</v>
      </c>
      <c r="E2193" s="488"/>
    </row>
    <row r="2194" spans="1:5" x14ac:dyDescent="0.2">
      <c r="A2194" s="488" t="s">
        <v>2451</v>
      </c>
      <c r="B2194" s="489">
        <v>86</v>
      </c>
      <c r="C2194" s="490">
        <v>254.64</v>
      </c>
      <c r="D2194" s="490">
        <v>314.06</v>
      </c>
      <c r="E2194" s="488"/>
    </row>
    <row r="2195" spans="1:5" x14ac:dyDescent="0.2">
      <c r="A2195" s="488" t="s">
        <v>2452</v>
      </c>
      <c r="B2195" s="489">
        <v>71</v>
      </c>
      <c r="C2195" s="490">
        <v>109.15</v>
      </c>
      <c r="D2195" s="490">
        <v>158.21</v>
      </c>
      <c r="E2195" s="488"/>
    </row>
    <row r="2196" spans="1:5" x14ac:dyDescent="0.2">
      <c r="A2196" s="488" t="s">
        <v>2453</v>
      </c>
      <c r="B2196" s="489">
        <v>304</v>
      </c>
      <c r="C2196" s="490">
        <v>221.67</v>
      </c>
      <c r="D2196" s="490">
        <v>431.7</v>
      </c>
      <c r="E2196" s="488"/>
    </row>
    <row r="2197" spans="1:5" x14ac:dyDescent="0.2">
      <c r="A2197" s="488" t="s">
        <v>2454</v>
      </c>
      <c r="B2197" s="489">
        <v>80</v>
      </c>
      <c r="C2197" s="490">
        <v>29.26</v>
      </c>
      <c r="D2197" s="490">
        <v>84.53</v>
      </c>
      <c r="E2197" s="488"/>
    </row>
    <row r="2198" spans="1:5" x14ac:dyDescent="0.2">
      <c r="A2198" s="488" t="s">
        <v>2455</v>
      </c>
      <c r="B2198" s="489">
        <v>148</v>
      </c>
      <c r="C2198" s="490">
        <v>30.77</v>
      </c>
      <c r="D2198" s="490">
        <v>133.01</v>
      </c>
      <c r="E2198" s="488"/>
    </row>
    <row r="2199" spans="1:5" x14ac:dyDescent="0.2">
      <c r="A2199" s="488" t="s">
        <v>2456</v>
      </c>
      <c r="B2199" s="489">
        <v>141</v>
      </c>
      <c r="C2199" s="490">
        <v>0</v>
      </c>
      <c r="D2199" s="490">
        <v>57.07</v>
      </c>
      <c r="E2199" s="488"/>
    </row>
    <row r="2200" spans="1:5" x14ac:dyDescent="0.2">
      <c r="A2200" s="488" t="s">
        <v>2457</v>
      </c>
      <c r="B2200" s="489">
        <v>107</v>
      </c>
      <c r="C2200" s="490">
        <v>22.87</v>
      </c>
      <c r="D2200" s="490">
        <v>96.79</v>
      </c>
      <c r="E2200" s="488"/>
    </row>
    <row r="2201" spans="1:5" x14ac:dyDescent="0.2">
      <c r="A2201" s="488" t="s">
        <v>2458</v>
      </c>
      <c r="B2201" s="489">
        <v>419</v>
      </c>
      <c r="C2201" s="490">
        <v>0</v>
      </c>
      <c r="D2201" s="490">
        <v>75.89</v>
      </c>
      <c r="E2201" s="488"/>
    </row>
    <row r="2202" spans="1:5" x14ac:dyDescent="0.2">
      <c r="A2202" s="488" t="s">
        <v>2459</v>
      </c>
      <c r="B2202" s="489">
        <v>241</v>
      </c>
      <c r="C2202" s="490">
        <v>26.93</v>
      </c>
      <c r="D2202" s="490">
        <v>193.43</v>
      </c>
      <c r="E2202" s="488"/>
    </row>
    <row r="2203" spans="1:5" x14ac:dyDescent="0.2">
      <c r="A2203" s="488" t="s">
        <v>2460</v>
      </c>
      <c r="B2203" s="489">
        <v>219</v>
      </c>
      <c r="C2203" s="490">
        <v>0</v>
      </c>
      <c r="D2203" s="490">
        <v>57.97</v>
      </c>
      <c r="E2203" s="488"/>
    </row>
    <row r="2204" spans="1:5" x14ac:dyDescent="0.2">
      <c r="A2204" s="488" t="s">
        <v>2461</v>
      </c>
      <c r="B2204" s="489">
        <v>311</v>
      </c>
      <c r="C2204" s="490">
        <v>0</v>
      </c>
      <c r="D2204" s="490">
        <v>84.43</v>
      </c>
      <c r="E2204" s="488"/>
    </row>
    <row r="2205" spans="1:5" x14ac:dyDescent="0.2">
      <c r="A2205" s="488" t="s">
        <v>2462</v>
      </c>
      <c r="B2205" s="489">
        <v>94</v>
      </c>
      <c r="C2205" s="490">
        <v>0</v>
      </c>
      <c r="D2205" s="490">
        <v>52.54</v>
      </c>
      <c r="E2205" s="488"/>
    </row>
    <row r="2206" spans="1:5" x14ac:dyDescent="0.2">
      <c r="A2206" s="488" t="s">
        <v>2463</v>
      </c>
      <c r="B2206" s="489">
        <v>175</v>
      </c>
      <c r="C2206" s="490">
        <v>166.51</v>
      </c>
      <c r="D2206" s="490">
        <v>287.41000000000003</v>
      </c>
      <c r="E2206" s="488"/>
    </row>
    <row r="2207" spans="1:5" x14ac:dyDescent="0.2">
      <c r="A2207" s="488" t="s">
        <v>2464</v>
      </c>
      <c r="B2207" s="489">
        <v>122</v>
      </c>
      <c r="C2207" s="490">
        <v>0</v>
      </c>
      <c r="D2207" s="490">
        <v>53.84</v>
      </c>
      <c r="E2207" s="488"/>
    </row>
    <row r="2208" spans="1:5" x14ac:dyDescent="0.2">
      <c r="A2208" s="488" t="s">
        <v>2465</v>
      </c>
      <c r="B2208" s="489">
        <v>33</v>
      </c>
      <c r="C2208" s="490">
        <v>2.13</v>
      </c>
      <c r="D2208" s="490">
        <v>24.93</v>
      </c>
      <c r="E2208" s="488" t="s">
        <v>344</v>
      </c>
    </row>
    <row r="2209" spans="1:5" x14ac:dyDescent="0.2">
      <c r="A2209" s="488" t="s">
        <v>2466</v>
      </c>
      <c r="B2209" s="489">
        <v>151</v>
      </c>
      <c r="C2209" s="490">
        <v>84.76</v>
      </c>
      <c r="D2209" s="490">
        <v>189.08</v>
      </c>
      <c r="E2209" s="488"/>
    </row>
    <row r="2210" spans="1:5" x14ac:dyDescent="0.2">
      <c r="A2210" s="488" t="s">
        <v>2467</v>
      </c>
      <c r="B2210" s="489">
        <v>370</v>
      </c>
      <c r="C2210" s="490">
        <v>0</v>
      </c>
      <c r="D2210" s="490">
        <v>167</v>
      </c>
      <c r="E2210" s="488"/>
    </row>
    <row r="2211" spans="1:5" x14ac:dyDescent="0.2">
      <c r="A2211" s="488" t="s">
        <v>2468</v>
      </c>
      <c r="B2211" s="489">
        <v>200</v>
      </c>
      <c r="C2211" s="490">
        <v>290.01</v>
      </c>
      <c r="D2211" s="490">
        <v>428.19</v>
      </c>
      <c r="E2211" s="488"/>
    </row>
    <row r="2212" spans="1:5" x14ac:dyDescent="0.2">
      <c r="A2212" s="488" t="s">
        <v>2469</v>
      </c>
      <c r="B2212" s="489">
        <v>156</v>
      </c>
      <c r="C2212" s="490">
        <v>0</v>
      </c>
      <c r="D2212" s="490">
        <v>22.42</v>
      </c>
      <c r="E2212" s="488"/>
    </row>
    <row r="2213" spans="1:5" x14ac:dyDescent="0.2">
      <c r="A2213" s="488" t="s">
        <v>2470</v>
      </c>
      <c r="B2213" s="489">
        <v>154</v>
      </c>
      <c r="C2213" s="490">
        <v>348.26</v>
      </c>
      <c r="D2213" s="490">
        <v>454.65</v>
      </c>
      <c r="E2213" s="488"/>
    </row>
    <row r="2214" spans="1:5" x14ac:dyDescent="0.2">
      <c r="A2214" s="488" t="s">
        <v>2471</v>
      </c>
      <c r="B2214" s="489">
        <v>373</v>
      </c>
      <c r="C2214" s="490">
        <v>0</v>
      </c>
      <c r="D2214" s="490">
        <v>202.04</v>
      </c>
      <c r="E2214" s="488"/>
    </row>
    <row r="2215" spans="1:5" x14ac:dyDescent="0.2">
      <c r="A2215" s="488" t="s">
        <v>2472</v>
      </c>
      <c r="B2215" s="489">
        <v>153</v>
      </c>
      <c r="C2215" s="490">
        <v>3.69</v>
      </c>
      <c r="D2215" s="490">
        <v>109.39</v>
      </c>
      <c r="E2215" s="488"/>
    </row>
    <row r="2216" spans="1:5" x14ac:dyDescent="0.2">
      <c r="A2216" s="488" t="s">
        <v>2473</v>
      </c>
      <c r="B2216" s="489">
        <v>294</v>
      </c>
      <c r="C2216" s="490">
        <v>0</v>
      </c>
      <c r="D2216" s="490">
        <v>109.32</v>
      </c>
      <c r="E2216" s="488"/>
    </row>
    <row r="2217" spans="1:5" x14ac:dyDescent="0.2">
      <c r="A2217" s="488" t="s">
        <v>2474</v>
      </c>
      <c r="B2217" s="489">
        <v>293</v>
      </c>
      <c r="C2217" s="490">
        <v>393.94</v>
      </c>
      <c r="D2217" s="490">
        <v>596.37</v>
      </c>
      <c r="E2217" s="488"/>
    </row>
    <row r="2218" spans="1:5" x14ac:dyDescent="0.2">
      <c r="A2218" s="488" t="s">
        <v>2475</v>
      </c>
      <c r="B2218" s="489">
        <v>234</v>
      </c>
      <c r="C2218" s="490">
        <v>0</v>
      </c>
      <c r="D2218" s="490">
        <v>5.43</v>
      </c>
      <c r="E2218" s="488"/>
    </row>
    <row r="2219" spans="1:5" x14ac:dyDescent="0.2">
      <c r="A2219" s="488" t="s">
        <v>2476</v>
      </c>
      <c r="B2219" s="489">
        <v>280</v>
      </c>
      <c r="C2219" s="490">
        <v>0</v>
      </c>
      <c r="D2219" s="490">
        <v>157.11000000000001</v>
      </c>
      <c r="E2219" s="488"/>
    </row>
    <row r="2220" spans="1:5" x14ac:dyDescent="0.2">
      <c r="A2220" s="488" t="s">
        <v>2477</v>
      </c>
      <c r="B2220" s="489">
        <v>191</v>
      </c>
      <c r="C2220" s="490">
        <v>0</v>
      </c>
      <c r="D2220" s="490">
        <v>121.02</v>
      </c>
      <c r="E2220" s="488"/>
    </row>
    <row r="2221" spans="1:5" x14ac:dyDescent="0.2">
      <c r="A2221" s="488" t="s">
        <v>2478</v>
      </c>
      <c r="B2221" s="489">
        <v>167</v>
      </c>
      <c r="C2221" s="490">
        <v>3.57</v>
      </c>
      <c r="D2221" s="490">
        <v>118.95</v>
      </c>
      <c r="E2221" s="488"/>
    </row>
    <row r="2222" spans="1:5" x14ac:dyDescent="0.2">
      <c r="A2222" s="488" t="s">
        <v>2479</v>
      </c>
      <c r="B2222" s="489">
        <v>243</v>
      </c>
      <c r="C2222" s="490">
        <v>0</v>
      </c>
      <c r="D2222" s="490">
        <v>64.06</v>
      </c>
      <c r="E2222" s="488"/>
    </row>
    <row r="2223" spans="1:5" x14ac:dyDescent="0.2">
      <c r="A2223" s="488" t="s">
        <v>2480</v>
      </c>
      <c r="B2223" s="489">
        <v>182</v>
      </c>
      <c r="C2223" s="490">
        <v>0</v>
      </c>
      <c r="D2223" s="490">
        <v>71.88</v>
      </c>
      <c r="E2223" s="488"/>
    </row>
    <row r="2224" spans="1:5" x14ac:dyDescent="0.2">
      <c r="A2224" s="488" t="s">
        <v>2481</v>
      </c>
      <c r="B2224" s="489">
        <v>160</v>
      </c>
      <c r="C2224" s="490">
        <v>0</v>
      </c>
      <c r="D2224" s="490">
        <v>72.510000000000005</v>
      </c>
      <c r="E2224" s="488"/>
    </row>
    <row r="2225" spans="1:5" x14ac:dyDescent="0.2">
      <c r="A2225" s="488" t="s">
        <v>2482</v>
      </c>
      <c r="B2225" s="489">
        <v>264</v>
      </c>
      <c r="C2225" s="490">
        <v>22.52</v>
      </c>
      <c r="D2225" s="490">
        <v>204.9</v>
      </c>
      <c r="E2225" s="488"/>
    </row>
    <row r="2226" spans="1:5" x14ac:dyDescent="0.2">
      <c r="A2226" s="488" t="s">
        <v>2483</v>
      </c>
      <c r="B2226" s="489">
        <v>124</v>
      </c>
      <c r="C2226" s="490">
        <v>1.82</v>
      </c>
      <c r="D2226" s="490">
        <v>87.49</v>
      </c>
      <c r="E2226" s="488"/>
    </row>
    <row r="2227" spans="1:5" x14ac:dyDescent="0.2">
      <c r="A2227" s="488" t="s">
        <v>2484</v>
      </c>
      <c r="B2227" s="489">
        <v>272</v>
      </c>
      <c r="C2227" s="490">
        <v>105.15</v>
      </c>
      <c r="D2227" s="490">
        <v>293.06</v>
      </c>
      <c r="E2227" s="488"/>
    </row>
    <row r="2228" spans="1:5" x14ac:dyDescent="0.2">
      <c r="A2228" s="488" t="s">
        <v>2485</v>
      </c>
      <c r="B2228" s="489">
        <v>204</v>
      </c>
      <c r="C2228" s="490">
        <v>3.12</v>
      </c>
      <c r="D2228" s="490">
        <v>144.05000000000001</v>
      </c>
      <c r="E2228" s="488"/>
    </row>
    <row r="2229" spans="1:5" x14ac:dyDescent="0.2">
      <c r="A2229" s="488" t="s">
        <v>2486</v>
      </c>
      <c r="B2229" s="489">
        <v>255</v>
      </c>
      <c r="C2229" s="490">
        <v>0</v>
      </c>
      <c r="D2229" s="490">
        <v>76.040000000000006</v>
      </c>
      <c r="E2229" s="488"/>
    </row>
    <row r="2230" spans="1:5" x14ac:dyDescent="0.2">
      <c r="A2230" s="488" t="s">
        <v>2487</v>
      </c>
      <c r="B2230" s="489">
        <v>414</v>
      </c>
      <c r="C2230" s="490">
        <v>0</v>
      </c>
      <c r="D2230" s="490">
        <v>171.72</v>
      </c>
      <c r="E2230" s="488"/>
    </row>
    <row r="2231" spans="1:5" x14ac:dyDescent="0.2">
      <c r="A2231" s="488" t="s">
        <v>2488</v>
      </c>
      <c r="B2231" s="489">
        <v>107</v>
      </c>
      <c r="C2231" s="490">
        <v>33.72</v>
      </c>
      <c r="D2231" s="490">
        <v>107.65</v>
      </c>
      <c r="E2231" s="488"/>
    </row>
    <row r="2232" spans="1:5" x14ac:dyDescent="0.2">
      <c r="A2232" s="488" t="s">
        <v>2489</v>
      </c>
      <c r="B2232" s="489">
        <v>220</v>
      </c>
      <c r="C2232" s="490">
        <v>19.96</v>
      </c>
      <c r="D2232" s="490">
        <v>171.95</v>
      </c>
      <c r="E2232" s="488"/>
    </row>
    <row r="2233" spans="1:5" x14ac:dyDescent="0.2">
      <c r="A2233" s="488" t="s">
        <v>2490</v>
      </c>
      <c r="B2233" s="489">
        <v>165</v>
      </c>
      <c r="C2233" s="490">
        <v>0</v>
      </c>
      <c r="D2233" s="490">
        <v>91.24</v>
      </c>
      <c r="E2233" s="488"/>
    </row>
    <row r="2234" spans="1:5" x14ac:dyDescent="0.2">
      <c r="A2234" s="488" t="s">
        <v>2491</v>
      </c>
      <c r="B2234" s="489">
        <v>313</v>
      </c>
      <c r="C2234" s="490">
        <v>0</v>
      </c>
      <c r="D2234" s="490">
        <v>21.25</v>
      </c>
      <c r="E2234" s="488"/>
    </row>
    <row r="2235" spans="1:5" x14ac:dyDescent="0.2">
      <c r="A2235" s="488" t="s">
        <v>2492</v>
      </c>
      <c r="B2235" s="489">
        <v>56</v>
      </c>
      <c r="C2235" s="490">
        <v>0</v>
      </c>
      <c r="D2235" s="490">
        <v>4.6500000000000004</v>
      </c>
      <c r="E2235" s="488"/>
    </row>
    <row r="2236" spans="1:5" x14ac:dyDescent="0.2">
      <c r="A2236" s="488" t="s">
        <v>2493</v>
      </c>
      <c r="B2236" s="489">
        <v>138</v>
      </c>
      <c r="C2236" s="490">
        <v>37.76</v>
      </c>
      <c r="D2236" s="490">
        <v>133.1</v>
      </c>
      <c r="E2236" s="488"/>
    </row>
    <row r="2237" spans="1:5" x14ac:dyDescent="0.2">
      <c r="A2237" s="488" t="s">
        <v>2494</v>
      </c>
      <c r="B2237" s="489">
        <v>145</v>
      </c>
      <c r="C2237" s="490">
        <v>0</v>
      </c>
      <c r="D2237" s="490">
        <v>56.37</v>
      </c>
      <c r="E2237" s="488"/>
    </row>
    <row r="2238" spans="1:5" x14ac:dyDescent="0.2">
      <c r="A2238" s="488" t="s">
        <v>2495</v>
      </c>
      <c r="B2238" s="489">
        <v>211</v>
      </c>
      <c r="C2238" s="490">
        <v>0</v>
      </c>
      <c r="D2238" s="490">
        <v>55.37</v>
      </c>
      <c r="E2238" s="488"/>
    </row>
    <row r="2239" spans="1:5" x14ac:dyDescent="0.2">
      <c r="A2239" s="488" t="s">
        <v>2496</v>
      </c>
      <c r="B2239" s="489">
        <v>208</v>
      </c>
      <c r="C2239" s="490">
        <v>0</v>
      </c>
      <c r="D2239" s="490">
        <v>40.909999999999997</v>
      </c>
      <c r="E2239" s="488"/>
    </row>
    <row r="2240" spans="1:5" x14ac:dyDescent="0.2">
      <c r="A2240" s="488" t="s">
        <v>2497</v>
      </c>
      <c r="B2240" s="489">
        <v>269</v>
      </c>
      <c r="C2240" s="490">
        <v>818.87</v>
      </c>
      <c r="D2240" s="490">
        <v>1004.71</v>
      </c>
      <c r="E2240" s="488"/>
    </row>
    <row r="2241" spans="1:5" x14ac:dyDescent="0.2">
      <c r="A2241" s="488" t="s">
        <v>2498</v>
      </c>
      <c r="B2241" s="489">
        <v>276</v>
      </c>
      <c r="C2241" s="490">
        <v>0</v>
      </c>
      <c r="D2241" s="490">
        <v>13.31</v>
      </c>
      <c r="E2241" s="488"/>
    </row>
    <row r="2242" spans="1:5" x14ac:dyDescent="0.2">
      <c r="A2242" s="488" t="s">
        <v>2499</v>
      </c>
      <c r="B2242" s="489">
        <v>136</v>
      </c>
      <c r="C2242" s="490">
        <v>0</v>
      </c>
      <c r="D2242" s="490">
        <v>56.37</v>
      </c>
      <c r="E2242" s="488"/>
    </row>
    <row r="2243" spans="1:5" x14ac:dyDescent="0.2">
      <c r="A2243" s="488" t="s">
        <v>2500</v>
      </c>
      <c r="B2243" s="489">
        <v>223</v>
      </c>
      <c r="C2243" s="490">
        <v>0</v>
      </c>
      <c r="D2243" s="490">
        <v>70.91</v>
      </c>
      <c r="E2243" s="488"/>
    </row>
    <row r="2244" spans="1:5" x14ac:dyDescent="0.2">
      <c r="A2244" s="488" t="s">
        <v>2501</v>
      </c>
      <c r="B2244" s="489">
        <v>70</v>
      </c>
      <c r="C2244" s="490">
        <v>0</v>
      </c>
      <c r="D2244" s="490">
        <v>9.5399999999999991</v>
      </c>
      <c r="E2244" s="488"/>
    </row>
    <row r="2245" spans="1:5" x14ac:dyDescent="0.2">
      <c r="A2245" s="488" t="s">
        <v>2502</v>
      </c>
      <c r="B2245" s="489">
        <v>203</v>
      </c>
      <c r="C2245" s="490">
        <v>0</v>
      </c>
      <c r="D2245" s="490">
        <v>88.85</v>
      </c>
      <c r="E2245" s="488"/>
    </row>
    <row r="2246" spans="1:5" x14ac:dyDescent="0.2">
      <c r="A2246" s="488" t="s">
        <v>2503</v>
      </c>
      <c r="B2246" s="489">
        <v>193</v>
      </c>
      <c r="C2246" s="490">
        <v>114.97</v>
      </c>
      <c r="D2246" s="490">
        <v>248.31</v>
      </c>
      <c r="E2246" s="488"/>
    </row>
    <row r="2247" spans="1:5" x14ac:dyDescent="0.2">
      <c r="A2247" s="488" t="s">
        <v>2504</v>
      </c>
      <c r="B2247" s="489">
        <v>105</v>
      </c>
      <c r="C2247" s="490">
        <v>42.15</v>
      </c>
      <c r="D2247" s="490">
        <v>114.69</v>
      </c>
      <c r="E2247" s="488"/>
    </row>
    <row r="2248" spans="1:5" x14ac:dyDescent="0.2">
      <c r="A2248" s="488" t="s">
        <v>2505</v>
      </c>
      <c r="B2248" s="489">
        <v>64</v>
      </c>
      <c r="C2248" s="490">
        <v>0</v>
      </c>
      <c r="D2248" s="490">
        <v>8.9</v>
      </c>
      <c r="E2248" s="488"/>
    </row>
    <row r="2249" spans="1:5" x14ac:dyDescent="0.2">
      <c r="A2249" s="488" t="s">
        <v>2506</v>
      </c>
      <c r="B2249" s="489">
        <v>96</v>
      </c>
      <c r="C2249" s="490">
        <v>0</v>
      </c>
      <c r="D2249" s="490">
        <v>33.659999999999997</v>
      </c>
      <c r="E2249" s="488"/>
    </row>
    <row r="2250" spans="1:5" x14ac:dyDescent="0.2">
      <c r="A2250" s="488" t="s">
        <v>2507</v>
      </c>
      <c r="B2250" s="489">
        <v>532</v>
      </c>
      <c r="C2250" s="490">
        <v>41.96</v>
      </c>
      <c r="D2250" s="490">
        <v>409.5</v>
      </c>
      <c r="E2250" s="488"/>
    </row>
    <row r="2251" spans="1:5" x14ac:dyDescent="0.2">
      <c r="A2251" s="488" t="s">
        <v>2508</v>
      </c>
      <c r="B2251" s="489">
        <v>520</v>
      </c>
      <c r="C2251" s="490">
        <v>0</v>
      </c>
      <c r="D2251" s="490">
        <v>113.73</v>
      </c>
      <c r="E2251" s="488"/>
    </row>
    <row r="2252" spans="1:5" x14ac:dyDescent="0.2">
      <c r="A2252" s="488" t="s">
        <v>2509</v>
      </c>
      <c r="B2252" s="489">
        <v>222</v>
      </c>
      <c r="C2252" s="490">
        <v>40.81</v>
      </c>
      <c r="D2252" s="490">
        <v>194.18</v>
      </c>
      <c r="E2252" s="488"/>
    </row>
    <row r="2253" spans="1:5" x14ac:dyDescent="0.2">
      <c r="A2253" s="488" t="s">
        <v>2510</v>
      </c>
      <c r="B2253" s="489">
        <v>236</v>
      </c>
      <c r="C2253" s="490">
        <v>234.75</v>
      </c>
      <c r="D2253" s="490">
        <v>397.79</v>
      </c>
      <c r="E2253" s="488"/>
    </row>
    <row r="2254" spans="1:5" x14ac:dyDescent="0.2">
      <c r="A2254" s="488" t="s">
        <v>2511</v>
      </c>
      <c r="B2254" s="489">
        <v>126</v>
      </c>
      <c r="C2254" s="490">
        <v>0.45</v>
      </c>
      <c r="D2254" s="490">
        <v>87.5</v>
      </c>
      <c r="E2254" s="488"/>
    </row>
    <row r="2255" spans="1:5" x14ac:dyDescent="0.2">
      <c r="A2255" s="488" t="s">
        <v>2512</v>
      </c>
      <c r="B2255" s="489">
        <v>158</v>
      </c>
      <c r="C2255" s="490">
        <v>0</v>
      </c>
      <c r="D2255" s="490">
        <v>33.67</v>
      </c>
      <c r="E2255" s="488"/>
    </row>
    <row r="2256" spans="1:5" x14ac:dyDescent="0.2">
      <c r="A2256" s="488" t="s">
        <v>2513</v>
      </c>
      <c r="B2256" s="489">
        <v>344</v>
      </c>
      <c r="C2256" s="490">
        <v>0</v>
      </c>
      <c r="D2256" s="490">
        <v>97.92</v>
      </c>
      <c r="E2256" s="488"/>
    </row>
    <row r="2257" spans="1:5" x14ac:dyDescent="0.2">
      <c r="A2257" s="488" t="s">
        <v>2514</v>
      </c>
      <c r="B2257" s="489">
        <v>340</v>
      </c>
      <c r="C2257" s="490">
        <v>0</v>
      </c>
      <c r="D2257" s="490">
        <v>82.23</v>
      </c>
      <c r="E2257" s="488"/>
    </row>
    <row r="2258" spans="1:5" x14ac:dyDescent="0.2">
      <c r="A2258" s="488" t="s">
        <v>2515</v>
      </c>
      <c r="B2258" s="489">
        <v>175</v>
      </c>
      <c r="C2258" s="490">
        <v>0</v>
      </c>
      <c r="D2258" s="490">
        <v>58.3</v>
      </c>
      <c r="E2258" s="488"/>
    </row>
    <row r="2259" spans="1:5" x14ac:dyDescent="0.2">
      <c r="A2259" s="488" t="s">
        <v>2516</v>
      </c>
      <c r="B2259" s="489">
        <v>266</v>
      </c>
      <c r="C2259" s="490">
        <v>0</v>
      </c>
      <c r="D2259" s="490">
        <v>102.16</v>
      </c>
      <c r="E2259" s="488"/>
    </row>
    <row r="2260" spans="1:5" x14ac:dyDescent="0.2">
      <c r="A2260" s="488" t="s">
        <v>2517</v>
      </c>
      <c r="B2260" s="489">
        <v>335</v>
      </c>
      <c r="C2260" s="490">
        <v>0</v>
      </c>
      <c r="D2260" s="490">
        <v>150.09</v>
      </c>
      <c r="E2260" s="488"/>
    </row>
    <row r="2261" spans="1:5" x14ac:dyDescent="0.2">
      <c r="A2261" s="488" t="s">
        <v>2518</v>
      </c>
      <c r="B2261" s="489">
        <v>86</v>
      </c>
      <c r="C2261" s="490">
        <v>0</v>
      </c>
      <c r="D2261" s="490">
        <v>16.03</v>
      </c>
      <c r="E2261" s="488"/>
    </row>
    <row r="2262" spans="1:5" x14ac:dyDescent="0.2">
      <c r="A2262" s="488" t="s">
        <v>2519</v>
      </c>
      <c r="B2262" s="489">
        <v>191</v>
      </c>
      <c r="C2262" s="490">
        <v>0</v>
      </c>
      <c r="D2262" s="490">
        <v>18.27</v>
      </c>
      <c r="E2262" s="488"/>
    </row>
    <row r="2263" spans="1:5" x14ac:dyDescent="0.2">
      <c r="A2263" s="488" t="s">
        <v>2520</v>
      </c>
      <c r="B2263" s="489">
        <v>316</v>
      </c>
      <c r="C2263" s="490">
        <v>0</v>
      </c>
      <c r="D2263" s="490">
        <v>139.15</v>
      </c>
      <c r="E2263" s="488"/>
    </row>
    <row r="2264" spans="1:5" x14ac:dyDescent="0.2">
      <c r="A2264" s="488" t="s">
        <v>2521</v>
      </c>
      <c r="B2264" s="489">
        <v>489</v>
      </c>
      <c r="C2264" s="490">
        <v>0</v>
      </c>
      <c r="D2264" s="490">
        <v>67.88</v>
      </c>
      <c r="E2264" s="488"/>
    </row>
    <row r="2265" spans="1:5" x14ac:dyDescent="0.2">
      <c r="A2265" s="488" t="s">
        <v>2522</v>
      </c>
      <c r="B2265" s="489">
        <v>378</v>
      </c>
      <c r="C2265" s="490">
        <v>0</v>
      </c>
      <c r="D2265" s="490">
        <v>18.75</v>
      </c>
      <c r="E2265" s="488"/>
    </row>
    <row r="2266" spans="1:5" x14ac:dyDescent="0.2">
      <c r="A2266" s="488" t="s">
        <v>2523</v>
      </c>
      <c r="B2266" s="489">
        <v>227</v>
      </c>
      <c r="C2266" s="490">
        <v>0</v>
      </c>
      <c r="D2266" s="490">
        <v>43.98</v>
      </c>
      <c r="E2266" s="488"/>
    </row>
    <row r="2267" spans="1:5" x14ac:dyDescent="0.2">
      <c r="A2267" s="488" t="s">
        <v>2524</v>
      </c>
      <c r="B2267" s="489">
        <v>48</v>
      </c>
      <c r="C2267" s="490">
        <v>41.3</v>
      </c>
      <c r="D2267" s="490">
        <v>74.459999999999994</v>
      </c>
      <c r="E2267" s="488"/>
    </row>
    <row r="2268" spans="1:5" x14ac:dyDescent="0.2">
      <c r="A2268" s="488" t="s">
        <v>2525</v>
      </c>
      <c r="B2268" s="489">
        <v>107</v>
      </c>
      <c r="C2268" s="490">
        <v>27.05</v>
      </c>
      <c r="D2268" s="490">
        <v>100.97</v>
      </c>
      <c r="E2268" s="488"/>
    </row>
    <row r="2269" spans="1:5" x14ac:dyDescent="0.2">
      <c r="A2269" s="488" t="s">
        <v>2526</v>
      </c>
      <c r="B2269" s="489">
        <v>312</v>
      </c>
      <c r="C2269" s="490">
        <v>770.13</v>
      </c>
      <c r="D2269" s="490">
        <v>985.68</v>
      </c>
      <c r="E2269" s="488"/>
    </row>
    <row r="2270" spans="1:5" x14ac:dyDescent="0.2">
      <c r="A2270" s="488" t="s">
        <v>2527</v>
      </c>
      <c r="B2270" s="489">
        <v>216</v>
      </c>
      <c r="C2270" s="490">
        <v>0</v>
      </c>
      <c r="D2270" s="490">
        <v>34.72</v>
      </c>
      <c r="E2270" s="488"/>
    </row>
    <row r="2271" spans="1:5" x14ac:dyDescent="0.2">
      <c r="A2271" s="488" t="s">
        <v>2528</v>
      </c>
      <c r="B2271" s="489">
        <v>279</v>
      </c>
      <c r="C2271" s="490">
        <v>0</v>
      </c>
      <c r="D2271" s="490">
        <v>62.52</v>
      </c>
      <c r="E2271" s="488"/>
    </row>
    <row r="2272" spans="1:5" x14ac:dyDescent="0.2">
      <c r="A2272" s="488" t="s">
        <v>2529</v>
      </c>
      <c r="B2272" s="489">
        <v>314</v>
      </c>
      <c r="C2272" s="490">
        <v>145.72</v>
      </c>
      <c r="D2272" s="490">
        <v>362.65</v>
      </c>
      <c r="E2272" s="488"/>
    </row>
    <row r="2273" spans="1:5" x14ac:dyDescent="0.2">
      <c r="A2273" s="488" t="s">
        <v>2530</v>
      </c>
      <c r="B2273" s="489">
        <v>167</v>
      </c>
      <c r="C2273" s="490">
        <v>90.62</v>
      </c>
      <c r="D2273" s="490">
        <v>205.99</v>
      </c>
      <c r="E2273" s="488"/>
    </row>
    <row r="2274" spans="1:5" x14ac:dyDescent="0.2">
      <c r="A2274" s="488" t="s">
        <v>2531</v>
      </c>
      <c r="B2274" s="489">
        <v>723</v>
      </c>
      <c r="C2274" s="490">
        <v>0</v>
      </c>
      <c r="D2274" s="490">
        <v>143.16999999999999</v>
      </c>
      <c r="E2274" s="488"/>
    </row>
    <row r="2275" spans="1:5" x14ac:dyDescent="0.2">
      <c r="A2275" s="488" t="s">
        <v>2532</v>
      </c>
      <c r="B2275" s="489">
        <v>217</v>
      </c>
      <c r="C2275" s="490">
        <v>0</v>
      </c>
      <c r="D2275" s="490">
        <v>80.28</v>
      </c>
      <c r="E2275" s="488"/>
    </row>
    <row r="2276" spans="1:5" x14ac:dyDescent="0.2">
      <c r="A2276" s="488" t="s">
        <v>2533</v>
      </c>
      <c r="B2276" s="489">
        <v>292</v>
      </c>
      <c r="C2276" s="490">
        <v>0</v>
      </c>
      <c r="D2276" s="490">
        <v>104.86</v>
      </c>
      <c r="E2276" s="488"/>
    </row>
    <row r="2277" spans="1:5" x14ac:dyDescent="0.2">
      <c r="A2277" s="488" t="s">
        <v>2534</v>
      </c>
      <c r="B2277" s="489">
        <v>400</v>
      </c>
      <c r="C2277" s="490">
        <v>0</v>
      </c>
      <c r="D2277" s="490">
        <v>257.07</v>
      </c>
      <c r="E2277" s="488"/>
    </row>
    <row r="2278" spans="1:5" x14ac:dyDescent="0.2">
      <c r="A2278" s="488" t="s">
        <v>2535</v>
      </c>
      <c r="B2278" s="489">
        <v>342</v>
      </c>
      <c r="C2278" s="490">
        <v>0</v>
      </c>
      <c r="D2278" s="490">
        <v>76.709999999999994</v>
      </c>
      <c r="E2278" s="488"/>
    </row>
    <row r="2279" spans="1:5" x14ac:dyDescent="0.2">
      <c r="A2279" s="488" t="s">
        <v>2536</v>
      </c>
      <c r="B2279" s="489">
        <v>377</v>
      </c>
      <c r="C2279" s="490">
        <v>0</v>
      </c>
      <c r="D2279" s="490">
        <v>95.48</v>
      </c>
      <c r="E2279" s="488"/>
    </row>
    <row r="2280" spans="1:5" x14ac:dyDescent="0.2">
      <c r="A2280" s="488" t="s">
        <v>2537</v>
      </c>
      <c r="B2280" s="489">
        <v>395</v>
      </c>
      <c r="C2280" s="490">
        <v>0</v>
      </c>
      <c r="D2280" s="490">
        <v>265.83999999999997</v>
      </c>
      <c r="E2280" s="488"/>
    </row>
    <row r="2281" spans="1:5" x14ac:dyDescent="0.2">
      <c r="A2281" s="488" t="s">
        <v>2538</v>
      </c>
      <c r="B2281" s="489">
        <v>394</v>
      </c>
      <c r="C2281" s="490">
        <v>0</v>
      </c>
      <c r="D2281" s="490">
        <v>131.82</v>
      </c>
      <c r="E2281" s="488"/>
    </row>
    <row r="2282" spans="1:5" x14ac:dyDescent="0.2">
      <c r="A2282" s="488" t="s">
        <v>2539</v>
      </c>
      <c r="B2282" s="489">
        <v>264</v>
      </c>
      <c r="C2282" s="490">
        <v>0</v>
      </c>
      <c r="D2282" s="490">
        <v>155.69</v>
      </c>
      <c r="E2282" s="488"/>
    </row>
    <row r="2283" spans="1:5" x14ac:dyDescent="0.2">
      <c r="A2283" s="488" t="s">
        <v>2540</v>
      </c>
      <c r="B2283" s="489">
        <v>95</v>
      </c>
      <c r="C2283" s="490">
        <v>58.08</v>
      </c>
      <c r="D2283" s="490">
        <v>123.71</v>
      </c>
      <c r="E2283" s="488"/>
    </row>
    <row r="2284" spans="1:5" x14ac:dyDescent="0.2">
      <c r="A2284" s="488" t="s">
        <v>2541</v>
      </c>
      <c r="B2284" s="489">
        <v>202</v>
      </c>
      <c r="C2284" s="490">
        <v>0</v>
      </c>
      <c r="D2284" s="490">
        <v>66.2</v>
      </c>
      <c r="E2284" s="488"/>
    </row>
    <row r="2285" spans="1:5" x14ac:dyDescent="0.2">
      <c r="A2285" s="488" t="s">
        <v>2542</v>
      </c>
      <c r="B2285" s="489">
        <v>582</v>
      </c>
      <c r="C2285" s="490">
        <v>0</v>
      </c>
      <c r="D2285" s="490">
        <v>106.08</v>
      </c>
      <c r="E2285" s="488"/>
    </row>
    <row r="2286" spans="1:5" x14ac:dyDescent="0.2">
      <c r="A2286" s="488" t="s">
        <v>2543</v>
      </c>
      <c r="B2286" s="489">
        <v>324</v>
      </c>
      <c r="C2286" s="490">
        <v>0</v>
      </c>
      <c r="D2286" s="490">
        <v>90.36</v>
      </c>
      <c r="E2286" s="488"/>
    </row>
    <row r="2287" spans="1:5" x14ac:dyDescent="0.2">
      <c r="A2287" s="488" t="s">
        <v>2544</v>
      </c>
      <c r="B2287" s="489">
        <v>217</v>
      </c>
      <c r="C2287" s="490">
        <v>0</v>
      </c>
      <c r="D2287" s="490">
        <v>87.52</v>
      </c>
      <c r="E2287" s="488"/>
    </row>
    <row r="2288" spans="1:5" x14ac:dyDescent="0.2">
      <c r="A2288" s="488" t="s">
        <v>2545</v>
      </c>
      <c r="B2288" s="489">
        <v>134</v>
      </c>
      <c r="C2288" s="490">
        <v>0</v>
      </c>
      <c r="D2288" s="490">
        <v>74.540000000000006</v>
      </c>
      <c r="E2288" s="488"/>
    </row>
    <row r="2289" spans="1:5" x14ac:dyDescent="0.2">
      <c r="A2289" s="488" t="s">
        <v>2546</v>
      </c>
      <c r="B2289" s="489">
        <v>198</v>
      </c>
      <c r="C2289" s="490">
        <v>0</v>
      </c>
      <c r="D2289" s="490">
        <v>134.78</v>
      </c>
      <c r="E2289" s="488"/>
    </row>
    <row r="2290" spans="1:5" x14ac:dyDescent="0.2">
      <c r="A2290" s="488" t="s">
        <v>2547</v>
      </c>
      <c r="B2290" s="489">
        <v>197</v>
      </c>
      <c r="C2290" s="490">
        <v>0</v>
      </c>
      <c r="D2290" s="490">
        <v>106.17</v>
      </c>
      <c r="E2290" s="488"/>
    </row>
    <row r="2291" spans="1:5" x14ac:dyDescent="0.2">
      <c r="A2291" s="488" t="s">
        <v>2548</v>
      </c>
      <c r="B2291" s="489">
        <v>205</v>
      </c>
      <c r="C2291" s="490">
        <v>438.87</v>
      </c>
      <c r="D2291" s="490">
        <v>580.5</v>
      </c>
      <c r="E2291" s="488"/>
    </row>
    <row r="2292" spans="1:5" x14ac:dyDescent="0.2">
      <c r="A2292" s="488" t="s">
        <v>2549</v>
      </c>
      <c r="B2292" s="489">
        <v>157</v>
      </c>
      <c r="C2292" s="490">
        <v>8.09</v>
      </c>
      <c r="D2292" s="490">
        <v>116.56</v>
      </c>
      <c r="E2292" s="488"/>
    </row>
    <row r="2293" spans="1:5" x14ac:dyDescent="0.2">
      <c r="A2293" s="488" t="s">
        <v>2550</v>
      </c>
      <c r="B2293" s="489">
        <v>362</v>
      </c>
      <c r="C2293" s="490">
        <v>0</v>
      </c>
      <c r="D2293" s="490">
        <v>99.59</v>
      </c>
      <c r="E2293" s="488"/>
    </row>
    <row r="2294" spans="1:5" x14ac:dyDescent="0.2">
      <c r="A2294" s="488" t="s">
        <v>2551</v>
      </c>
      <c r="B2294" s="489">
        <v>221</v>
      </c>
      <c r="C2294" s="490">
        <v>0</v>
      </c>
      <c r="D2294" s="490">
        <v>65.209999999999994</v>
      </c>
      <c r="E2294" s="488"/>
    </row>
    <row r="2295" spans="1:5" x14ac:dyDescent="0.2">
      <c r="A2295" s="488" t="s">
        <v>2552</v>
      </c>
      <c r="B2295" s="489">
        <v>243</v>
      </c>
      <c r="C2295" s="490">
        <v>0</v>
      </c>
      <c r="D2295" s="490">
        <v>98.83</v>
      </c>
      <c r="E2295" s="488"/>
    </row>
    <row r="2296" spans="1:5" x14ac:dyDescent="0.2">
      <c r="A2296" s="488" t="s">
        <v>2553</v>
      </c>
      <c r="B2296" s="489">
        <v>203</v>
      </c>
      <c r="C2296" s="490">
        <v>90.93</v>
      </c>
      <c r="D2296" s="490">
        <v>231.17</v>
      </c>
      <c r="E2296" s="488"/>
    </row>
    <row r="2297" spans="1:5" x14ac:dyDescent="0.2">
      <c r="A2297" s="488" t="s">
        <v>2554</v>
      </c>
      <c r="B2297" s="489">
        <v>144</v>
      </c>
      <c r="C2297" s="490">
        <v>268.49</v>
      </c>
      <c r="D2297" s="490">
        <v>367.97</v>
      </c>
      <c r="E2297" s="488"/>
    </row>
    <row r="2298" spans="1:5" x14ac:dyDescent="0.2">
      <c r="A2298" s="488" t="s">
        <v>2555</v>
      </c>
      <c r="B2298" s="489">
        <v>80</v>
      </c>
      <c r="C2298" s="490">
        <v>248.62</v>
      </c>
      <c r="D2298" s="490">
        <v>303.88</v>
      </c>
      <c r="E2298" s="488"/>
    </row>
    <row r="2299" spans="1:5" x14ac:dyDescent="0.2">
      <c r="A2299" s="488" t="s">
        <v>2556</v>
      </c>
      <c r="B2299" s="489">
        <v>269</v>
      </c>
      <c r="C2299" s="490">
        <v>222.82</v>
      </c>
      <c r="D2299" s="490">
        <v>408.66</v>
      </c>
      <c r="E2299" s="488"/>
    </row>
    <row r="2300" spans="1:5" x14ac:dyDescent="0.2">
      <c r="A2300" s="488" t="s">
        <v>2557</v>
      </c>
      <c r="B2300" s="489">
        <v>231</v>
      </c>
      <c r="C2300" s="490">
        <v>0</v>
      </c>
      <c r="D2300" s="490">
        <v>123.06</v>
      </c>
      <c r="E2300" s="488"/>
    </row>
    <row r="2301" spans="1:5" x14ac:dyDescent="0.2">
      <c r="A2301" s="488" t="s">
        <v>2558</v>
      </c>
      <c r="B2301" s="489">
        <v>297</v>
      </c>
      <c r="C2301" s="490">
        <v>354.07</v>
      </c>
      <c r="D2301" s="490">
        <v>559.26</v>
      </c>
      <c r="E2301" s="488"/>
    </row>
    <row r="2302" spans="1:5" x14ac:dyDescent="0.2">
      <c r="A2302" s="488" t="s">
        <v>2559</v>
      </c>
      <c r="B2302" s="489">
        <v>248</v>
      </c>
      <c r="C2302" s="490">
        <v>0</v>
      </c>
      <c r="D2302" s="490">
        <v>84.38</v>
      </c>
      <c r="E2302" s="488"/>
    </row>
    <row r="2303" spans="1:5" x14ac:dyDescent="0.2">
      <c r="A2303" s="488" t="s">
        <v>2560</v>
      </c>
      <c r="B2303" s="489">
        <v>199</v>
      </c>
      <c r="C2303" s="490">
        <v>0</v>
      </c>
      <c r="D2303" s="490">
        <v>66.319999999999993</v>
      </c>
      <c r="E2303" s="488"/>
    </row>
    <row r="2304" spans="1:5" x14ac:dyDescent="0.2">
      <c r="A2304" s="488" t="s">
        <v>2561</v>
      </c>
      <c r="B2304" s="489">
        <v>322</v>
      </c>
      <c r="C2304" s="490">
        <v>0</v>
      </c>
      <c r="D2304" s="490">
        <v>44.69</v>
      </c>
      <c r="E2304" s="488"/>
    </row>
    <row r="2305" spans="1:5" x14ac:dyDescent="0.2">
      <c r="A2305" s="488" t="s">
        <v>2562</v>
      </c>
      <c r="B2305" s="489">
        <v>263</v>
      </c>
      <c r="C2305" s="490">
        <v>0</v>
      </c>
      <c r="D2305" s="490">
        <v>85.49</v>
      </c>
      <c r="E2305" s="488"/>
    </row>
    <row r="2306" spans="1:5" x14ac:dyDescent="0.2">
      <c r="A2306" s="488" t="s">
        <v>2563</v>
      </c>
      <c r="B2306" s="489">
        <v>315</v>
      </c>
      <c r="C2306" s="490">
        <v>0</v>
      </c>
      <c r="D2306" s="490">
        <v>31.02</v>
      </c>
      <c r="E2306" s="488"/>
    </row>
    <row r="2307" spans="1:5" x14ac:dyDescent="0.2">
      <c r="A2307" s="488" t="s">
        <v>2564</v>
      </c>
      <c r="B2307" s="489">
        <v>223</v>
      </c>
      <c r="C2307" s="490">
        <v>0</v>
      </c>
      <c r="D2307" s="490">
        <v>55.99</v>
      </c>
      <c r="E2307" s="488"/>
    </row>
    <row r="2308" spans="1:5" x14ac:dyDescent="0.2">
      <c r="A2308" s="488" t="s">
        <v>2565</v>
      </c>
      <c r="B2308" s="489">
        <v>463</v>
      </c>
      <c r="C2308" s="490">
        <v>0</v>
      </c>
      <c r="D2308" s="490">
        <v>281.39</v>
      </c>
      <c r="E2308" s="488"/>
    </row>
    <row r="2309" spans="1:5" x14ac:dyDescent="0.2">
      <c r="A2309" s="488" t="s">
        <v>2566</v>
      </c>
      <c r="B2309" s="489">
        <v>277</v>
      </c>
      <c r="C2309" s="490">
        <v>0</v>
      </c>
      <c r="D2309" s="490">
        <v>111.04</v>
      </c>
      <c r="E2309" s="488"/>
    </row>
    <row r="2310" spans="1:5" x14ac:dyDescent="0.2">
      <c r="A2310" s="488" t="s">
        <v>2567</v>
      </c>
      <c r="B2310" s="489">
        <v>126</v>
      </c>
      <c r="C2310" s="490">
        <v>258.55</v>
      </c>
      <c r="D2310" s="490">
        <v>345.6</v>
      </c>
      <c r="E2310" s="488"/>
    </row>
    <row r="2311" spans="1:5" x14ac:dyDescent="0.2">
      <c r="A2311" s="488" t="s">
        <v>2568</v>
      </c>
      <c r="B2311" s="489">
        <v>490</v>
      </c>
      <c r="C2311" s="490">
        <v>0</v>
      </c>
      <c r="D2311" s="490">
        <v>165.05</v>
      </c>
      <c r="E2311" s="488"/>
    </row>
    <row r="2312" spans="1:5" x14ac:dyDescent="0.2">
      <c r="A2312" s="488" t="s">
        <v>2569</v>
      </c>
      <c r="B2312" s="489">
        <v>56</v>
      </c>
      <c r="C2312" s="490">
        <v>0</v>
      </c>
      <c r="D2312" s="490">
        <v>22.13</v>
      </c>
      <c r="E2312" s="488"/>
    </row>
    <row r="2313" spans="1:5" x14ac:dyDescent="0.2">
      <c r="A2313" s="488" t="s">
        <v>2570</v>
      </c>
      <c r="B2313" s="489">
        <v>110</v>
      </c>
      <c r="C2313" s="490">
        <v>0</v>
      </c>
      <c r="D2313" s="490">
        <v>16.45</v>
      </c>
      <c r="E2313" s="488"/>
    </row>
    <row r="2314" spans="1:5" x14ac:dyDescent="0.2">
      <c r="A2314" s="488" t="s">
        <v>2571</v>
      </c>
      <c r="B2314" s="489">
        <v>161</v>
      </c>
      <c r="C2314" s="490">
        <v>0</v>
      </c>
      <c r="D2314" s="490">
        <v>31.88</v>
      </c>
      <c r="E2314" s="488"/>
    </row>
    <row r="2315" spans="1:5" x14ac:dyDescent="0.2">
      <c r="A2315" s="488" t="s">
        <v>2572</v>
      </c>
      <c r="B2315" s="489">
        <v>201</v>
      </c>
      <c r="C2315" s="490">
        <v>0</v>
      </c>
      <c r="D2315" s="490">
        <v>70.33</v>
      </c>
      <c r="E2315" s="488"/>
    </row>
    <row r="2316" spans="1:5" x14ac:dyDescent="0.2">
      <c r="A2316" s="488" t="s">
        <v>2573</v>
      </c>
      <c r="B2316" s="489">
        <v>405</v>
      </c>
      <c r="C2316" s="490">
        <v>0</v>
      </c>
      <c r="D2316" s="490">
        <v>114.63</v>
      </c>
      <c r="E2316" s="488"/>
    </row>
    <row r="2317" spans="1:5" x14ac:dyDescent="0.2">
      <c r="A2317" s="488" t="s">
        <v>2574</v>
      </c>
      <c r="B2317" s="489">
        <v>408</v>
      </c>
      <c r="C2317" s="490">
        <v>0</v>
      </c>
      <c r="D2317" s="490">
        <v>104.91</v>
      </c>
      <c r="E2317" s="488"/>
    </row>
    <row r="2318" spans="1:5" x14ac:dyDescent="0.2">
      <c r="A2318" s="488" t="s">
        <v>2575</v>
      </c>
      <c r="B2318" s="489">
        <v>110</v>
      </c>
      <c r="C2318" s="490">
        <v>119.6</v>
      </c>
      <c r="D2318" s="490">
        <v>195.6</v>
      </c>
      <c r="E2318" s="488"/>
    </row>
    <row r="2319" spans="1:5" x14ac:dyDescent="0.2">
      <c r="A2319" s="488" t="s">
        <v>2576</v>
      </c>
      <c r="B2319" s="489">
        <v>233</v>
      </c>
      <c r="C2319" s="490">
        <v>0</v>
      </c>
      <c r="D2319" s="490">
        <v>138.41999999999999</v>
      </c>
      <c r="E2319" s="488"/>
    </row>
    <row r="2320" spans="1:5" x14ac:dyDescent="0.2">
      <c r="A2320" s="488" t="s">
        <v>2577</v>
      </c>
      <c r="B2320" s="489">
        <v>396</v>
      </c>
      <c r="C2320" s="490">
        <v>0</v>
      </c>
      <c r="D2320" s="490">
        <v>138.62</v>
      </c>
      <c r="E2320" s="488"/>
    </row>
    <row r="2321" spans="1:5" x14ac:dyDescent="0.2">
      <c r="A2321" s="488" t="s">
        <v>2578</v>
      </c>
      <c r="B2321" s="489">
        <v>81</v>
      </c>
      <c r="C2321" s="490">
        <v>0</v>
      </c>
      <c r="D2321" s="490">
        <v>52.06</v>
      </c>
      <c r="E2321" s="488"/>
    </row>
    <row r="2322" spans="1:5" x14ac:dyDescent="0.2">
      <c r="A2322" s="488" t="s">
        <v>2579</v>
      </c>
      <c r="B2322" s="489">
        <v>160</v>
      </c>
      <c r="C2322" s="490">
        <v>0</v>
      </c>
      <c r="D2322" s="490">
        <v>0</v>
      </c>
      <c r="E2322" s="488"/>
    </row>
    <row r="2323" spans="1:5" x14ac:dyDescent="0.2">
      <c r="A2323" s="488" t="s">
        <v>2580</v>
      </c>
      <c r="B2323" s="489">
        <v>406</v>
      </c>
      <c r="C2323" s="490">
        <v>0</v>
      </c>
      <c r="D2323" s="490">
        <v>191.35</v>
      </c>
      <c r="E2323" s="488"/>
    </row>
    <row r="2324" spans="1:5" x14ac:dyDescent="0.2">
      <c r="A2324" s="488" t="s">
        <v>2581</v>
      </c>
      <c r="B2324" s="489">
        <v>193</v>
      </c>
      <c r="C2324" s="490">
        <v>13.39</v>
      </c>
      <c r="D2324" s="490">
        <v>146.72</v>
      </c>
      <c r="E2324" s="488"/>
    </row>
    <row r="2325" spans="1:5" x14ac:dyDescent="0.2">
      <c r="A2325" s="488" t="s">
        <v>2582</v>
      </c>
      <c r="B2325" s="489">
        <v>225</v>
      </c>
      <c r="C2325" s="490">
        <v>0</v>
      </c>
      <c r="D2325" s="490">
        <v>47.05</v>
      </c>
      <c r="E2325" s="488"/>
    </row>
    <row r="2326" spans="1:5" x14ac:dyDescent="0.2">
      <c r="A2326" s="488" t="s">
        <v>2583</v>
      </c>
      <c r="B2326" s="489">
        <v>333</v>
      </c>
      <c r="C2326" s="490">
        <v>0</v>
      </c>
      <c r="D2326" s="490">
        <v>194.98</v>
      </c>
      <c r="E2326" s="488"/>
    </row>
    <row r="2327" spans="1:5" x14ac:dyDescent="0.2">
      <c r="A2327" s="488" t="s">
        <v>2584</v>
      </c>
      <c r="B2327" s="489">
        <v>361</v>
      </c>
      <c r="C2327" s="490">
        <v>0</v>
      </c>
      <c r="D2327" s="490">
        <v>72.94</v>
      </c>
      <c r="E2327" s="488"/>
    </row>
    <row r="2328" spans="1:5" x14ac:dyDescent="0.2">
      <c r="A2328" s="488" t="s">
        <v>2585</v>
      </c>
      <c r="B2328" s="489">
        <v>143</v>
      </c>
      <c r="C2328" s="490">
        <v>0</v>
      </c>
      <c r="D2328" s="490">
        <v>9.59</v>
      </c>
      <c r="E2328" s="488"/>
    </row>
    <row r="2329" spans="1:5" x14ac:dyDescent="0.2">
      <c r="A2329" s="488" t="s">
        <v>2586</v>
      </c>
      <c r="B2329" s="489">
        <v>216</v>
      </c>
      <c r="C2329" s="490">
        <v>368.02</v>
      </c>
      <c r="D2329" s="490">
        <v>517.24</v>
      </c>
      <c r="E2329" s="488"/>
    </row>
    <row r="2330" spans="1:5" x14ac:dyDescent="0.2">
      <c r="A2330" s="488" t="s">
        <v>2587</v>
      </c>
      <c r="B2330" s="489">
        <v>225</v>
      </c>
      <c r="C2330" s="490">
        <v>0</v>
      </c>
      <c r="D2330" s="490">
        <v>137.19</v>
      </c>
      <c r="E2330" s="488"/>
    </row>
    <row r="2331" spans="1:5" x14ac:dyDescent="0.2">
      <c r="A2331" s="488" t="s">
        <v>2588</v>
      </c>
      <c r="B2331" s="489">
        <v>142</v>
      </c>
      <c r="C2331" s="490">
        <v>0</v>
      </c>
      <c r="D2331" s="490">
        <v>68.13</v>
      </c>
      <c r="E2331" s="488"/>
    </row>
    <row r="2332" spans="1:5" x14ac:dyDescent="0.2">
      <c r="A2332" s="488" t="s">
        <v>2589</v>
      </c>
      <c r="B2332" s="489">
        <v>185</v>
      </c>
      <c r="C2332" s="490">
        <v>179.51</v>
      </c>
      <c r="D2332" s="490">
        <v>307.32</v>
      </c>
      <c r="E2332" s="488"/>
    </row>
    <row r="2333" spans="1:5" x14ac:dyDescent="0.2">
      <c r="A2333" s="488" t="s">
        <v>2590</v>
      </c>
      <c r="B2333" s="489">
        <v>216</v>
      </c>
      <c r="C2333" s="490">
        <v>7.8</v>
      </c>
      <c r="D2333" s="490">
        <v>157.03</v>
      </c>
      <c r="E2333" s="488"/>
    </row>
    <row r="2334" spans="1:5" x14ac:dyDescent="0.2">
      <c r="A2334" s="488" t="s">
        <v>2591</v>
      </c>
      <c r="B2334" s="489">
        <v>237</v>
      </c>
      <c r="C2334" s="490">
        <v>0</v>
      </c>
      <c r="D2334" s="490">
        <v>107.18</v>
      </c>
      <c r="E2334" s="488"/>
    </row>
    <row r="2335" spans="1:5" x14ac:dyDescent="0.2">
      <c r="A2335" s="488" t="s">
        <v>2592</v>
      </c>
      <c r="B2335" s="489">
        <v>191</v>
      </c>
      <c r="C2335" s="490">
        <v>0</v>
      </c>
      <c r="D2335" s="490">
        <v>113.64</v>
      </c>
      <c r="E2335" s="488"/>
    </row>
    <row r="2336" spans="1:5" x14ac:dyDescent="0.2">
      <c r="A2336" s="488" t="s">
        <v>2593</v>
      </c>
      <c r="B2336" s="489">
        <v>370</v>
      </c>
      <c r="C2336" s="490">
        <v>22.96</v>
      </c>
      <c r="D2336" s="490">
        <v>278.58</v>
      </c>
      <c r="E2336" s="488"/>
    </row>
    <row r="2337" spans="1:5" x14ac:dyDescent="0.2">
      <c r="A2337" s="488" t="s">
        <v>2594</v>
      </c>
      <c r="B2337" s="489">
        <v>109</v>
      </c>
      <c r="C2337" s="490">
        <v>0</v>
      </c>
      <c r="D2337" s="490">
        <v>50.97</v>
      </c>
      <c r="E2337" s="488"/>
    </row>
    <row r="2338" spans="1:5" x14ac:dyDescent="0.2">
      <c r="A2338" s="488" t="s">
        <v>2595</v>
      </c>
      <c r="B2338" s="489">
        <v>222</v>
      </c>
      <c r="C2338" s="490">
        <v>0</v>
      </c>
      <c r="D2338" s="490">
        <v>103.69</v>
      </c>
      <c r="E2338" s="488"/>
    </row>
    <row r="2339" spans="1:5" x14ac:dyDescent="0.2">
      <c r="A2339" s="488" t="s">
        <v>2596</v>
      </c>
      <c r="B2339" s="489">
        <v>341</v>
      </c>
      <c r="C2339" s="490">
        <v>0</v>
      </c>
      <c r="D2339" s="490">
        <v>83.62</v>
      </c>
      <c r="E2339" s="488"/>
    </row>
    <row r="2340" spans="1:5" x14ac:dyDescent="0.2">
      <c r="A2340" s="488" t="s">
        <v>2597</v>
      </c>
      <c r="B2340" s="489">
        <v>188</v>
      </c>
      <c r="C2340" s="490">
        <v>0</v>
      </c>
      <c r="D2340" s="490">
        <v>13.8</v>
      </c>
      <c r="E2340" s="488"/>
    </row>
    <row r="2341" spans="1:5" x14ac:dyDescent="0.2">
      <c r="A2341" s="488" t="s">
        <v>2598</v>
      </c>
      <c r="B2341" s="489">
        <v>158</v>
      </c>
      <c r="C2341" s="490">
        <v>0</v>
      </c>
      <c r="D2341" s="490">
        <v>84.35</v>
      </c>
      <c r="E2341" s="488"/>
    </row>
    <row r="2342" spans="1:5" x14ac:dyDescent="0.2">
      <c r="A2342" s="488" t="s">
        <v>2599</v>
      </c>
      <c r="B2342" s="489">
        <v>216</v>
      </c>
      <c r="C2342" s="490">
        <v>0</v>
      </c>
      <c r="D2342" s="490">
        <v>63.39</v>
      </c>
      <c r="E2342" s="488"/>
    </row>
    <row r="2343" spans="1:5" x14ac:dyDescent="0.2">
      <c r="A2343" s="488" t="s">
        <v>2600</v>
      </c>
      <c r="B2343" s="489">
        <v>277</v>
      </c>
      <c r="C2343" s="490">
        <v>178.2</v>
      </c>
      <c r="D2343" s="490">
        <v>369.57</v>
      </c>
      <c r="E2343" s="488"/>
    </row>
    <row r="2344" spans="1:5" x14ac:dyDescent="0.2">
      <c r="A2344" s="488" t="s">
        <v>2601</v>
      </c>
      <c r="B2344" s="489">
        <v>208</v>
      </c>
      <c r="C2344" s="490">
        <v>0</v>
      </c>
      <c r="D2344" s="490">
        <v>70.34</v>
      </c>
      <c r="E2344" s="488"/>
    </row>
    <row r="2345" spans="1:5" x14ac:dyDescent="0.2">
      <c r="A2345" s="488" t="s">
        <v>2602</v>
      </c>
      <c r="B2345" s="489">
        <v>331</v>
      </c>
      <c r="C2345" s="490">
        <v>0</v>
      </c>
      <c r="D2345" s="490">
        <v>118.75</v>
      </c>
      <c r="E2345" s="488"/>
    </row>
    <row r="2346" spans="1:5" x14ac:dyDescent="0.2">
      <c r="A2346" s="488" t="s">
        <v>2603</v>
      </c>
      <c r="B2346" s="489">
        <v>175</v>
      </c>
      <c r="C2346" s="490">
        <v>0</v>
      </c>
      <c r="D2346" s="490">
        <v>50</v>
      </c>
      <c r="E2346" s="488"/>
    </row>
    <row r="2347" spans="1:5" x14ac:dyDescent="0.2">
      <c r="A2347" s="488" t="s">
        <v>2604</v>
      </c>
      <c r="B2347" s="489">
        <v>178</v>
      </c>
      <c r="C2347" s="490">
        <v>0</v>
      </c>
      <c r="D2347" s="490">
        <v>32.4</v>
      </c>
      <c r="E2347" s="488"/>
    </row>
    <row r="2348" spans="1:5" x14ac:dyDescent="0.2">
      <c r="A2348" s="488" t="s">
        <v>2605</v>
      </c>
      <c r="B2348" s="489">
        <v>82</v>
      </c>
      <c r="C2348" s="490">
        <v>0</v>
      </c>
      <c r="D2348" s="490">
        <v>0</v>
      </c>
      <c r="E2348" s="488"/>
    </row>
    <row r="2349" spans="1:5" x14ac:dyDescent="0.2">
      <c r="A2349" s="488" t="s">
        <v>2606</v>
      </c>
      <c r="B2349" s="489">
        <v>92</v>
      </c>
      <c r="C2349" s="490">
        <v>88.2</v>
      </c>
      <c r="D2349" s="490">
        <v>151.76</v>
      </c>
      <c r="E2349" s="488"/>
    </row>
    <row r="2350" spans="1:5" x14ac:dyDescent="0.2">
      <c r="A2350" s="488" t="s">
        <v>2607</v>
      </c>
      <c r="B2350" s="489">
        <v>243</v>
      </c>
      <c r="C2350" s="490">
        <v>43.47</v>
      </c>
      <c r="D2350" s="490">
        <v>211.35</v>
      </c>
      <c r="E2350" s="488"/>
    </row>
    <row r="2351" spans="1:5" x14ac:dyDescent="0.2">
      <c r="A2351" s="488" t="s">
        <v>2608</v>
      </c>
      <c r="B2351" s="489">
        <v>211</v>
      </c>
      <c r="C2351" s="490">
        <v>0</v>
      </c>
      <c r="D2351" s="490">
        <v>20.94</v>
      </c>
      <c r="E2351" s="488"/>
    </row>
    <row r="2352" spans="1:5" x14ac:dyDescent="0.2">
      <c r="A2352" s="488" t="s">
        <v>2609</v>
      </c>
      <c r="B2352" s="489">
        <v>120</v>
      </c>
      <c r="C2352" s="490">
        <v>0</v>
      </c>
      <c r="D2352" s="490">
        <v>0</v>
      </c>
      <c r="E2352" s="488"/>
    </row>
    <row r="2353" spans="1:5" x14ac:dyDescent="0.2">
      <c r="A2353" s="488" t="s">
        <v>2610</v>
      </c>
      <c r="B2353" s="489">
        <v>124</v>
      </c>
      <c r="C2353" s="490">
        <v>29.92</v>
      </c>
      <c r="D2353" s="490">
        <v>115.58</v>
      </c>
      <c r="E2353" s="488"/>
    </row>
    <row r="2354" spans="1:5" x14ac:dyDescent="0.2">
      <c r="A2354" s="488" t="s">
        <v>2611</v>
      </c>
      <c r="B2354" s="489">
        <v>134</v>
      </c>
      <c r="C2354" s="490">
        <v>27.53</v>
      </c>
      <c r="D2354" s="490">
        <v>120.11</v>
      </c>
      <c r="E2354" s="488"/>
    </row>
    <row r="2355" spans="1:5" x14ac:dyDescent="0.2">
      <c r="A2355" s="488" t="s">
        <v>2612</v>
      </c>
      <c r="B2355" s="489">
        <v>129</v>
      </c>
      <c r="C2355" s="490">
        <v>0</v>
      </c>
      <c r="D2355" s="490">
        <v>57.71</v>
      </c>
      <c r="E2355" s="488"/>
    </row>
    <row r="2356" spans="1:5" x14ac:dyDescent="0.2">
      <c r="A2356" s="488" t="s">
        <v>2613</v>
      </c>
      <c r="B2356" s="489">
        <v>231</v>
      </c>
      <c r="C2356" s="490">
        <v>0</v>
      </c>
      <c r="D2356" s="490">
        <v>145.6</v>
      </c>
      <c r="E2356" s="488"/>
    </row>
    <row r="2357" spans="1:5" x14ac:dyDescent="0.2">
      <c r="A2357" s="488" t="s">
        <v>2614</v>
      </c>
      <c r="B2357" s="489">
        <v>343</v>
      </c>
      <c r="C2357" s="490">
        <v>332.98</v>
      </c>
      <c r="D2357" s="490">
        <v>569.94000000000005</v>
      </c>
      <c r="E2357" s="488"/>
    </row>
    <row r="2358" spans="1:5" x14ac:dyDescent="0.2">
      <c r="A2358" s="488" t="s">
        <v>2615</v>
      </c>
      <c r="B2358" s="489">
        <v>268</v>
      </c>
      <c r="C2358" s="490">
        <v>40.44</v>
      </c>
      <c r="D2358" s="490">
        <v>225.59</v>
      </c>
      <c r="E2358" s="488"/>
    </row>
    <row r="2359" spans="1:5" x14ac:dyDescent="0.2">
      <c r="A2359" s="488" t="s">
        <v>2616</v>
      </c>
      <c r="B2359" s="489">
        <v>211</v>
      </c>
      <c r="C2359" s="490">
        <v>0</v>
      </c>
      <c r="D2359" s="490">
        <v>82.68</v>
      </c>
      <c r="E2359" s="488"/>
    </row>
    <row r="2360" spans="1:5" x14ac:dyDescent="0.2">
      <c r="A2360" s="488" t="s">
        <v>2617</v>
      </c>
      <c r="B2360" s="489">
        <v>265</v>
      </c>
      <c r="C2360" s="490">
        <v>0</v>
      </c>
      <c r="D2360" s="490">
        <v>122.32</v>
      </c>
      <c r="E2360" s="488"/>
    </row>
    <row r="2361" spans="1:5" x14ac:dyDescent="0.2">
      <c r="A2361" s="488" t="s">
        <v>2618</v>
      </c>
      <c r="B2361" s="489">
        <v>178</v>
      </c>
      <c r="C2361" s="490">
        <v>19.739999999999998</v>
      </c>
      <c r="D2361" s="490">
        <v>142.72</v>
      </c>
      <c r="E2361" s="488"/>
    </row>
    <row r="2362" spans="1:5" x14ac:dyDescent="0.2">
      <c r="A2362" s="488" t="s">
        <v>2619</v>
      </c>
      <c r="B2362" s="489">
        <v>193</v>
      </c>
      <c r="C2362" s="490">
        <v>11.52</v>
      </c>
      <c r="D2362" s="490">
        <v>144.86000000000001</v>
      </c>
      <c r="E2362" s="488"/>
    </row>
    <row r="2363" spans="1:5" x14ac:dyDescent="0.2">
      <c r="A2363" s="488" t="s">
        <v>2620</v>
      </c>
      <c r="B2363" s="489">
        <v>437</v>
      </c>
      <c r="C2363" s="490">
        <v>0</v>
      </c>
      <c r="D2363" s="490">
        <v>72.84</v>
      </c>
      <c r="E2363" s="488"/>
    </row>
    <row r="2364" spans="1:5" x14ac:dyDescent="0.2">
      <c r="A2364" s="488" t="s">
        <v>2621</v>
      </c>
      <c r="B2364" s="489">
        <v>216</v>
      </c>
      <c r="C2364" s="490">
        <v>0</v>
      </c>
      <c r="D2364" s="490">
        <v>31.85</v>
      </c>
      <c r="E2364" s="488"/>
    </row>
    <row r="2365" spans="1:5" x14ac:dyDescent="0.2">
      <c r="A2365" s="488" t="s">
        <v>2622</v>
      </c>
      <c r="B2365" s="489">
        <v>549</v>
      </c>
      <c r="C2365" s="490">
        <v>0</v>
      </c>
      <c r="D2365" s="490">
        <v>18.670000000000002</v>
      </c>
      <c r="E2365" s="488"/>
    </row>
    <row r="2366" spans="1:5" x14ac:dyDescent="0.2">
      <c r="A2366" s="488" t="s">
        <v>2623</v>
      </c>
      <c r="B2366" s="489">
        <v>455</v>
      </c>
      <c r="C2366" s="490">
        <v>0</v>
      </c>
      <c r="D2366" s="490">
        <v>28.82</v>
      </c>
      <c r="E2366" s="488"/>
    </row>
    <row r="2367" spans="1:5" x14ac:dyDescent="0.2">
      <c r="A2367" s="488" t="s">
        <v>2624</v>
      </c>
      <c r="B2367" s="489">
        <v>234</v>
      </c>
      <c r="C2367" s="490">
        <v>0</v>
      </c>
      <c r="D2367" s="490">
        <v>85.81</v>
      </c>
      <c r="E2367" s="488"/>
    </row>
    <row r="2368" spans="1:5" x14ac:dyDescent="0.2">
      <c r="A2368" s="488" t="s">
        <v>2625</v>
      </c>
      <c r="B2368" s="489">
        <v>384</v>
      </c>
      <c r="C2368" s="490">
        <v>0</v>
      </c>
      <c r="D2368" s="490">
        <v>227.71</v>
      </c>
      <c r="E2368" s="488"/>
    </row>
    <row r="2369" spans="1:5" x14ac:dyDescent="0.2">
      <c r="A2369" s="488" t="s">
        <v>2626</v>
      </c>
      <c r="B2369" s="489">
        <v>45</v>
      </c>
      <c r="C2369" s="490">
        <v>0</v>
      </c>
      <c r="D2369" s="490">
        <v>28.65</v>
      </c>
      <c r="E2369" s="488"/>
    </row>
    <row r="2370" spans="1:5" x14ac:dyDescent="0.2">
      <c r="A2370" s="488" t="s">
        <v>2627</v>
      </c>
      <c r="B2370" s="489">
        <v>116</v>
      </c>
      <c r="C2370" s="490">
        <v>96.31</v>
      </c>
      <c r="D2370" s="490">
        <v>176.45</v>
      </c>
      <c r="E2370" s="488"/>
    </row>
    <row r="2371" spans="1:5" x14ac:dyDescent="0.2">
      <c r="A2371" s="488" t="s">
        <v>2628</v>
      </c>
      <c r="B2371" s="489">
        <v>40</v>
      </c>
      <c r="C2371" s="490">
        <v>0</v>
      </c>
      <c r="D2371" s="490">
        <v>15.41</v>
      </c>
      <c r="E2371" s="488" t="s">
        <v>344</v>
      </c>
    </row>
    <row r="2372" spans="1:5" x14ac:dyDescent="0.2">
      <c r="A2372" s="488" t="s">
        <v>2629</v>
      </c>
      <c r="B2372" s="489">
        <v>151</v>
      </c>
      <c r="C2372" s="490">
        <v>107.87</v>
      </c>
      <c r="D2372" s="490">
        <v>212.19</v>
      </c>
      <c r="E2372" s="488"/>
    </row>
    <row r="2373" spans="1:5" x14ac:dyDescent="0.2">
      <c r="A2373" s="488" t="s">
        <v>2630</v>
      </c>
      <c r="B2373" s="489">
        <v>202</v>
      </c>
      <c r="C2373" s="490">
        <v>0</v>
      </c>
      <c r="D2373" s="490">
        <v>117.66</v>
      </c>
      <c r="E2373" s="488"/>
    </row>
    <row r="2374" spans="1:5" x14ac:dyDescent="0.2">
      <c r="A2374" s="488" t="s">
        <v>2631</v>
      </c>
      <c r="B2374" s="489">
        <v>324</v>
      </c>
      <c r="C2374" s="490">
        <v>0</v>
      </c>
      <c r="D2374" s="490">
        <v>160.66999999999999</v>
      </c>
      <c r="E2374" s="488"/>
    </row>
    <row r="2375" spans="1:5" x14ac:dyDescent="0.2">
      <c r="A2375" s="488" t="s">
        <v>2632</v>
      </c>
      <c r="B2375" s="489">
        <v>87</v>
      </c>
      <c r="C2375" s="490">
        <v>58.9</v>
      </c>
      <c r="D2375" s="490">
        <v>119.01</v>
      </c>
      <c r="E2375" s="488"/>
    </row>
    <row r="2376" spans="1:5" x14ac:dyDescent="0.2">
      <c r="A2376" s="488" t="s">
        <v>2633</v>
      </c>
      <c r="B2376" s="489">
        <v>178</v>
      </c>
      <c r="C2376" s="490">
        <v>62.71</v>
      </c>
      <c r="D2376" s="490">
        <v>185.68</v>
      </c>
      <c r="E2376" s="488"/>
    </row>
    <row r="2377" spans="1:5" x14ac:dyDescent="0.2">
      <c r="A2377" s="488" t="s">
        <v>2634</v>
      </c>
      <c r="B2377" s="489">
        <v>51</v>
      </c>
      <c r="C2377" s="490">
        <v>27.81</v>
      </c>
      <c r="D2377" s="490">
        <v>63.05</v>
      </c>
      <c r="E2377" s="488"/>
    </row>
    <row r="2378" spans="1:5" x14ac:dyDescent="0.2">
      <c r="A2378" s="488" t="s">
        <v>2635</v>
      </c>
      <c r="B2378" s="489">
        <v>169</v>
      </c>
      <c r="C2378" s="490">
        <v>0</v>
      </c>
      <c r="D2378" s="490">
        <v>72.16</v>
      </c>
      <c r="E2378" s="488"/>
    </row>
    <row r="2379" spans="1:5" x14ac:dyDescent="0.2">
      <c r="A2379" s="488" t="s">
        <v>2636</v>
      </c>
      <c r="B2379" s="489">
        <v>32</v>
      </c>
      <c r="C2379" s="490">
        <v>8.23</v>
      </c>
      <c r="D2379" s="490">
        <v>30.34</v>
      </c>
      <c r="E2379" s="488" t="s">
        <v>344</v>
      </c>
    </row>
    <row r="2380" spans="1:5" x14ac:dyDescent="0.2">
      <c r="A2380" s="488" t="s">
        <v>2637</v>
      </c>
      <c r="B2380" s="489">
        <v>67</v>
      </c>
      <c r="C2380" s="490">
        <v>20.7</v>
      </c>
      <c r="D2380" s="490">
        <v>66.98</v>
      </c>
      <c r="E2380" s="488"/>
    </row>
    <row r="2381" spans="1:5" x14ac:dyDescent="0.2">
      <c r="A2381" s="488" t="s">
        <v>2638</v>
      </c>
      <c r="B2381" s="489">
        <v>100</v>
      </c>
      <c r="C2381" s="490">
        <v>140.24</v>
      </c>
      <c r="D2381" s="490">
        <v>209.32</v>
      </c>
      <c r="E2381" s="488"/>
    </row>
    <row r="2382" spans="1:5" x14ac:dyDescent="0.2">
      <c r="A2382" s="488" t="s">
        <v>2639</v>
      </c>
      <c r="B2382" s="489">
        <v>122</v>
      </c>
      <c r="C2382" s="490">
        <v>50.16</v>
      </c>
      <c r="D2382" s="490">
        <v>134.44</v>
      </c>
      <c r="E2382" s="488"/>
    </row>
    <row r="2383" spans="1:5" x14ac:dyDescent="0.2">
      <c r="A2383" s="488" t="s">
        <v>2640</v>
      </c>
      <c r="B2383" s="489">
        <v>65</v>
      </c>
      <c r="C2383" s="490">
        <v>21.34</v>
      </c>
      <c r="D2383" s="490">
        <v>66.25</v>
      </c>
      <c r="E2383" s="488"/>
    </row>
    <row r="2384" spans="1:5" x14ac:dyDescent="0.2">
      <c r="A2384" s="488" t="s">
        <v>2641</v>
      </c>
      <c r="B2384" s="489">
        <v>79</v>
      </c>
      <c r="C2384" s="490">
        <v>0</v>
      </c>
      <c r="D2384" s="490">
        <v>4.87</v>
      </c>
      <c r="E2384" s="488"/>
    </row>
    <row r="2385" spans="1:5" x14ac:dyDescent="0.2">
      <c r="A2385" s="488" t="s">
        <v>2642</v>
      </c>
      <c r="B2385" s="489">
        <v>244</v>
      </c>
      <c r="C2385" s="490">
        <v>0</v>
      </c>
      <c r="D2385" s="490">
        <v>95.57</v>
      </c>
      <c r="E2385" s="488"/>
    </row>
    <row r="2386" spans="1:5" x14ac:dyDescent="0.2">
      <c r="A2386" s="488" t="s">
        <v>2643</v>
      </c>
      <c r="B2386" s="489">
        <v>232</v>
      </c>
      <c r="C2386" s="490">
        <v>24.77</v>
      </c>
      <c r="D2386" s="490">
        <v>185.05</v>
      </c>
      <c r="E2386" s="488"/>
    </row>
    <row r="2387" spans="1:5" x14ac:dyDescent="0.2">
      <c r="A2387" s="488" t="s">
        <v>2644</v>
      </c>
      <c r="B2387" s="489">
        <v>97</v>
      </c>
      <c r="C2387" s="490">
        <v>0</v>
      </c>
      <c r="D2387" s="490">
        <v>57.16</v>
      </c>
      <c r="E2387" s="488"/>
    </row>
    <row r="2388" spans="1:5" x14ac:dyDescent="0.2">
      <c r="A2388" s="488" t="s">
        <v>2645</v>
      </c>
      <c r="B2388" s="489">
        <v>253</v>
      </c>
      <c r="C2388" s="490">
        <v>25.58</v>
      </c>
      <c r="D2388" s="490">
        <v>200.37</v>
      </c>
      <c r="E2388" s="488"/>
    </row>
    <row r="2389" spans="1:5" x14ac:dyDescent="0.2">
      <c r="A2389" s="488" t="s">
        <v>2646</v>
      </c>
      <c r="B2389" s="489">
        <v>153</v>
      </c>
      <c r="C2389" s="490">
        <v>0</v>
      </c>
      <c r="D2389" s="490">
        <v>15.29</v>
      </c>
      <c r="E2389" s="488"/>
    </row>
    <row r="2390" spans="1:5" x14ac:dyDescent="0.2">
      <c r="A2390" s="488" t="s">
        <v>2647</v>
      </c>
      <c r="B2390" s="489">
        <v>154</v>
      </c>
      <c r="C2390" s="490">
        <v>46.78</v>
      </c>
      <c r="D2390" s="490">
        <v>153.16999999999999</v>
      </c>
      <c r="E2390" s="488"/>
    </row>
    <row r="2391" spans="1:5" x14ac:dyDescent="0.2">
      <c r="A2391" s="488" t="s">
        <v>2648</v>
      </c>
      <c r="B2391" s="489">
        <v>93</v>
      </c>
      <c r="C2391" s="490">
        <v>0</v>
      </c>
      <c r="D2391" s="490">
        <v>9.64</v>
      </c>
      <c r="E2391" s="488"/>
    </row>
    <row r="2392" spans="1:5" x14ac:dyDescent="0.2">
      <c r="A2392" s="488" t="s">
        <v>2649</v>
      </c>
      <c r="B2392" s="489">
        <v>30</v>
      </c>
      <c r="C2392" s="490">
        <v>22.48</v>
      </c>
      <c r="D2392" s="490">
        <v>43.2</v>
      </c>
      <c r="E2392" s="488" t="s">
        <v>344</v>
      </c>
    </row>
    <row r="2393" spans="1:5" x14ac:dyDescent="0.2">
      <c r="A2393" s="488" t="s">
        <v>2650</v>
      </c>
      <c r="B2393" s="489">
        <v>69</v>
      </c>
      <c r="C2393" s="490">
        <v>9.32</v>
      </c>
      <c r="D2393" s="490">
        <v>56.99</v>
      </c>
      <c r="E2393" s="488"/>
    </row>
    <row r="2394" spans="1:5" x14ac:dyDescent="0.2">
      <c r="A2394" s="488" t="s">
        <v>2651</v>
      </c>
      <c r="B2394" s="489">
        <v>21</v>
      </c>
      <c r="C2394" s="490">
        <v>0</v>
      </c>
      <c r="D2394" s="490">
        <v>9.6199999999999992</v>
      </c>
      <c r="E2394" s="488" t="s">
        <v>344</v>
      </c>
    </row>
    <row r="2395" spans="1:5" x14ac:dyDescent="0.2">
      <c r="A2395" s="488" t="s">
        <v>2652</v>
      </c>
      <c r="B2395" s="489">
        <v>81</v>
      </c>
      <c r="C2395" s="490">
        <v>15.77</v>
      </c>
      <c r="D2395" s="490">
        <v>71.73</v>
      </c>
      <c r="E2395" s="488"/>
    </row>
    <row r="2396" spans="1:5" x14ac:dyDescent="0.2">
      <c r="A2396" s="488" t="s">
        <v>2653</v>
      </c>
      <c r="B2396" s="489">
        <v>216</v>
      </c>
      <c r="C2396" s="490">
        <v>0</v>
      </c>
      <c r="D2396" s="490">
        <v>80.069999999999993</v>
      </c>
      <c r="E2396" s="488"/>
    </row>
    <row r="2397" spans="1:5" x14ac:dyDescent="0.2">
      <c r="A2397" s="488" t="s">
        <v>2654</v>
      </c>
      <c r="B2397" s="489">
        <v>119</v>
      </c>
      <c r="C2397" s="490">
        <v>39.229999999999997</v>
      </c>
      <c r="D2397" s="490">
        <v>121.44</v>
      </c>
      <c r="E2397" s="488"/>
    </row>
    <row r="2398" spans="1:5" x14ac:dyDescent="0.2">
      <c r="A2398" s="488" t="s">
        <v>2655</v>
      </c>
      <c r="B2398" s="489">
        <v>429</v>
      </c>
      <c r="C2398" s="490">
        <v>6.45</v>
      </c>
      <c r="D2398" s="490">
        <v>302.83</v>
      </c>
      <c r="E2398" s="488"/>
    </row>
    <row r="2399" spans="1:5" x14ac:dyDescent="0.2">
      <c r="A2399" s="488" t="s">
        <v>2656</v>
      </c>
      <c r="B2399" s="489">
        <v>398</v>
      </c>
      <c r="C2399" s="490">
        <v>9.32</v>
      </c>
      <c r="D2399" s="490">
        <v>284.27999999999997</v>
      </c>
      <c r="E2399" s="488"/>
    </row>
    <row r="2400" spans="1:5" x14ac:dyDescent="0.2">
      <c r="A2400" s="488" t="s">
        <v>2657</v>
      </c>
      <c r="B2400" s="489">
        <v>297</v>
      </c>
      <c r="C2400" s="490">
        <v>0</v>
      </c>
      <c r="D2400" s="490">
        <v>71.209999999999994</v>
      </c>
      <c r="E2400" s="488"/>
    </row>
    <row r="2401" spans="1:5" x14ac:dyDescent="0.2">
      <c r="A2401" s="488" t="s">
        <v>2658</v>
      </c>
      <c r="B2401" s="489">
        <v>216</v>
      </c>
      <c r="C2401" s="490">
        <v>0</v>
      </c>
      <c r="D2401" s="490">
        <v>49</v>
      </c>
      <c r="E2401" s="488"/>
    </row>
    <row r="2402" spans="1:5" x14ac:dyDescent="0.2">
      <c r="A2402" s="488" t="s">
        <v>2659</v>
      </c>
      <c r="B2402" s="489">
        <v>238</v>
      </c>
      <c r="C2402" s="490">
        <v>0</v>
      </c>
      <c r="D2402" s="490">
        <v>54.2</v>
      </c>
      <c r="E2402" s="488"/>
    </row>
    <row r="2403" spans="1:5" x14ac:dyDescent="0.2">
      <c r="A2403" s="488" t="s">
        <v>2660</v>
      </c>
      <c r="B2403" s="489">
        <v>194</v>
      </c>
      <c r="C2403" s="490">
        <v>2.2999999999999998</v>
      </c>
      <c r="D2403" s="490">
        <v>136.33000000000001</v>
      </c>
      <c r="E2403" s="488"/>
    </row>
    <row r="2404" spans="1:5" x14ac:dyDescent="0.2">
      <c r="A2404" s="488" t="s">
        <v>2661</v>
      </c>
      <c r="B2404" s="489">
        <v>517</v>
      </c>
      <c r="C2404" s="490">
        <v>90.05</v>
      </c>
      <c r="D2404" s="490">
        <v>447.22</v>
      </c>
      <c r="E2404" s="488"/>
    </row>
    <row r="2405" spans="1:5" x14ac:dyDescent="0.2">
      <c r="A2405" s="488" t="s">
        <v>2662</v>
      </c>
      <c r="B2405" s="489">
        <v>91</v>
      </c>
      <c r="C2405" s="490">
        <v>0</v>
      </c>
      <c r="D2405" s="490">
        <v>53.86</v>
      </c>
      <c r="E2405" s="488"/>
    </row>
    <row r="2406" spans="1:5" x14ac:dyDescent="0.2">
      <c r="A2406" s="488" t="s">
        <v>2663</v>
      </c>
      <c r="B2406" s="489">
        <v>168</v>
      </c>
      <c r="C2406" s="490">
        <v>568.70000000000005</v>
      </c>
      <c r="D2406" s="490">
        <v>684.77</v>
      </c>
      <c r="E2406" s="488"/>
    </row>
    <row r="2407" spans="1:5" x14ac:dyDescent="0.2">
      <c r="A2407" s="488" t="s">
        <v>2664</v>
      </c>
      <c r="B2407" s="489">
        <v>162</v>
      </c>
      <c r="C2407" s="490">
        <v>0</v>
      </c>
      <c r="D2407" s="490">
        <v>62.63</v>
      </c>
      <c r="E2407" s="488"/>
    </row>
    <row r="2408" spans="1:5" x14ac:dyDescent="0.2">
      <c r="A2408" s="488" t="s">
        <v>2665</v>
      </c>
      <c r="B2408" s="489">
        <v>33</v>
      </c>
      <c r="C2408" s="490">
        <v>0</v>
      </c>
      <c r="D2408" s="490">
        <v>9.2899999999999991</v>
      </c>
      <c r="E2408" s="488" t="s">
        <v>344</v>
      </c>
    </row>
    <row r="2409" spans="1:5" x14ac:dyDescent="0.2">
      <c r="A2409" s="488" t="s">
        <v>2666</v>
      </c>
      <c r="B2409" s="489">
        <v>93</v>
      </c>
      <c r="C2409" s="490">
        <v>205.91</v>
      </c>
      <c r="D2409" s="490">
        <v>270.16000000000003</v>
      </c>
      <c r="E2409" s="488"/>
    </row>
    <row r="2410" spans="1:5" x14ac:dyDescent="0.2">
      <c r="A2410" s="488" t="s">
        <v>2667</v>
      </c>
      <c r="B2410" s="489">
        <v>45</v>
      </c>
      <c r="C2410" s="490">
        <v>0</v>
      </c>
      <c r="D2410" s="490">
        <v>9.69</v>
      </c>
      <c r="E2410" s="488"/>
    </row>
    <row r="2411" spans="1:5" x14ac:dyDescent="0.2">
      <c r="A2411" s="488" t="s">
        <v>2668</v>
      </c>
      <c r="B2411" s="489">
        <v>184</v>
      </c>
      <c r="C2411" s="490">
        <v>0</v>
      </c>
      <c r="D2411" s="490">
        <v>59.13</v>
      </c>
      <c r="E2411" s="488"/>
    </row>
    <row r="2412" spans="1:5" x14ac:dyDescent="0.2">
      <c r="A2412" s="488" t="s">
        <v>2669</v>
      </c>
      <c r="B2412" s="489">
        <v>31</v>
      </c>
      <c r="C2412" s="490">
        <v>0</v>
      </c>
      <c r="D2412" s="490">
        <v>5.37</v>
      </c>
      <c r="E2412" s="488" t="s">
        <v>344</v>
      </c>
    </row>
    <row r="2413" spans="1:5" x14ac:dyDescent="0.2">
      <c r="A2413" s="488" t="s">
        <v>2670</v>
      </c>
      <c r="B2413" s="489">
        <v>98</v>
      </c>
      <c r="C2413" s="490">
        <v>0</v>
      </c>
      <c r="D2413" s="490">
        <v>28.78</v>
      </c>
      <c r="E2413" s="488"/>
    </row>
    <row r="2414" spans="1:5" x14ac:dyDescent="0.2">
      <c r="A2414" s="488" t="s">
        <v>2671</v>
      </c>
      <c r="B2414" s="489">
        <v>116</v>
      </c>
      <c r="C2414" s="490">
        <v>224.72</v>
      </c>
      <c r="D2414" s="490">
        <v>304.86</v>
      </c>
      <c r="E2414" s="488"/>
    </row>
    <row r="2415" spans="1:5" x14ac:dyDescent="0.2">
      <c r="A2415" s="488" t="s">
        <v>2672</v>
      </c>
      <c r="B2415" s="489">
        <v>104</v>
      </c>
      <c r="C2415" s="490">
        <v>0</v>
      </c>
      <c r="D2415" s="490">
        <v>21.53</v>
      </c>
      <c r="E2415" s="488"/>
    </row>
    <row r="2416" spans="1:5" x14ac:dyDescent="0.2">
      <c r="A2416" s="488" t="s">
        <v>2673</v>
      </c>
      <c r="B2416" s="489">
        <v>54</v>
      </c>
      <c r="C2416" s="490">
        <v>0</v>
      </c>
      <c r="D2416" s="490">
        <v>35.700000000000003</v>
      </c>
      <c r="E2416" s="488"/>
    </row>
    <row r="2417" spans="1:5" x14ac:dyDescent="0.2">
      <c r="A2417" s="488" t="s">
        <v>2674</v>
      </c>
      <c r="B2417" s="489">
        <v>32</v>
      </c>
      <c r="C2417" s="490">
        <v>0</v>
      </c>
      <c r="D2417" s="490">
        <v>5.26</v>
      </c>
      <c r="E2417" s="488" t="s">
        <v>344</v>
      </c>
    </row>
    <row r="2418" spans="1:5" x14ac:dyDescent="0.2">
      <c r="A2418" s="488" t="s">
        <v>2675</v>
      </c>
      <c r="B2418" s="489">
        <v>359</v>
      </c>
      <c r="C2418" s="490">
        <v>0</v>
      </c>
      <c r="D2418" s="490">
        <v>109.23</v>
      </c>
      <c r="E2418" s="488"/>
    </row>
    <row r="2419" spans="1:5" x14ac:dyDescent="0.2">
      <c r="A2419" s="488" t="s">
        <v>2676</v>
      </c>
      <c r="B2419" s="489">
        <v>149</v>
      </c>
      <c r="C2419" s="490">
        <v>99.42</v>
      </c>
      <c r="D2419" s="490">
        <v>202.36</v>
      </c>
      <c r="E2419" s="488"/>
    </row>
    <row r="2420" spans="1:5" x14ac:dyDescent="0.2">
      <c r="A2420" s="488" t="s">
        <v>2677</v>
      </c>
      <c r="B2420" s="489">
        <v>196</v>
      </c>
      <c r="C2420" s="490">
        <v>0</v>
      </c>
      <c r="D2420" s="490">
        <v>102.03</v>
      </c>
      <c r="E2420" s="488"/>
    </row>
    <row r="2421" spans="1:5" x14ac:dyDescent="0.2">
      <c r="A2421" s="488" t="s">
        <v>2678</v>
      </c>
      <c r="B2421" s="489">
        <v>104</v>
      </c>
      <c r="C2421" s="490">
        <v>0</v>
      </c>
      <c r="D2421" s="490">
        <v>50.35</v>
      </c>
      <c r="E2421" s="488"/>
    </row>
    <row r="2422" spans="1:5" x14ac:dyDescent="0.2">
      <c r="A2422" s="488" t="s">
        <v>2679</v>
      </c>
      <c r="B2422" s="489">
        <v>483</v>
      </c>
      <c r="C2422" s="490">
        <v>0</v>
      </c>
      <c r="D2422" s="490">
        <v>84.5</v>
      </c>
      <c r="E2422" s="488"/>
    </row>
    <row r="2423" spans="1:5" x14ac:dyDescent="0.2">
      <c r="A2423" s="488" t="s">
        <v>2680</v>
      </c>
      <c r="B2423" s="489">
        <v>105</v>
      </c>
      <c r="C2423" s="490">
        <v>5.37</v>
      </c>
      <c r="D2423" s="490">
        <v>77.91</v>
      </c>
      <c r="E2423" s="488"/>
    </row>
    <row r="2424" spans="1:5" x14ac:dyDescent="0.2">
      <c r="A2424" s="488" t="s">
        <v>2681</v>
      </c>
      <c r="B2424" s="489">
        <v>195</v>
      </c>
      <c r="C2424" s="490">
        <v>0</v>
      </c>
      <c r="D2424" s="490">
        <v>18.260000000000002</v>
      </c>
      <c r="E2424" s="488"/>
    </row>
    <row r="2425" spans="1:5" x14ac:dyDescent="0.2">
      <c r="A2425" s="488" t="s">
        <v>2682</v>
      </c>
      <c r="B2425" s="489">
        <v>327</v>
      </c>
      <c r="C2425" s="490">
        <v>0</v>
      </c>
      <c r="D2425" s="490">
        <v>59.33</v>
      </c>
      <c r="E2425" s="488"/>
    </row>
    <row r="2426" spans="1:5" x14ac:dyDescent="0.2">
      <c r="A2426" s="488" t="s">
        <v>2683</v>
      </c>
      <c r="B2426" s="489">
        <v>470</v>
      </c>
      <c r="C2426" s="490">
        <v>0</v>
      </c>
      <c r="D2426" s="490">
        <v>121.39</v>
      </c>
      <c r="E2426" s="488"/>
    </row>
    <row r="2427" spans="1:5" x14ac:dyDescent="0.2">
      <c r="A2427" s="488" t="s">
        <v>2684</v>
      </c>
      <c r="B2427" s="489">
        <v>60</v>
      </c>
      <c r="C2427" s="490">
        <v>155.15</v>
      </c>
      <c r="D2427" s="490">
        <v>196.6</v>
      </c>
      <c r="E2427" s="488"/>
    </row>
    <row r="2428" spans="1:5" x14ac:dyDescent="0.2">
      <c r="A2428" s="488" t="s">
        <v>2685</v>
      </c>
      <c r="B2428" s="489">
        <v>223</v>
      </c>
      <c r="C2428" s="490">
        <v>265.27</v>
      </c>
      <c r="D2428" s="490">
        <v>419.33</v>
      </c>
      <c r="E2428" s="488"/>
    </row>
    <row r="2429" spans="1:5" x14ac:dyDescent="0.2">
      <c r="A2429" s="488" t="s">
        <v>2686</v>
      </c>
      <c r="B2429" s="489">
        <v>67</v>
      </c>
      <c r="C2429" s="490">
        <v>8.77</v>
      </c>
      <c r="D2429" s="490">
        <v>55.06</v>
      </c>
      <c r="E2429" s="488"/>
    </row>
    <row r="2430" spans="1:5" x14ac:dyDescent="0.2">
      <c r="A2430" s="488" t="s">
        <v>2687</v>
      </c>
      <c r="B2430" s="489">
        <v>48</v>
      </c>
      <c r="C2430" s="490">
        <v>0</v>
      </c>
      <c r="D2430" s="490">
        <v>23.41</v>
      </c>
      <c r="E2430" s="488"/>
    </row>
    <row r="2431" spans="1:5" x14ac:dyDescent="0.2">
      <c r="A2431" s="488" t="s">
        <v>2688</v>
      </c>
      <c r="B2431" s="489">
        <v>139</v>
      </c>
      <c r="C2431" s="490">
        <v>135.59</v>
      </c>
      <c r="D2431" s="490">
        <v>231.62</v>
      </c>
      <c r="E2431" s="488"/>
    </row>
    <row r="2432" spans="1:5" x14ac:dyDescent="0.2">
      <c r="A2432" s="488" t="s">
        <v>2689</v>
      </c>
      <c r="B2432" s="489">
        <v>314</v>
      </c>
      <c r="C2432" s="490">
        <v>71.09</v>
      </c>
      <c r="D2432" s="490">
        <v>288.02</v>
      </c>
      <c r="E2432" s="488"/>
    </row>
    <row r="2433" spans="1:5" x14ac:dyDescent="0.2">
      <c r="A2433" s="488" t="s">
        <v>2690</v>
      </c>
      <c r="B2433" s="489">
        <v>176</v>
      </c>
      <c r="C2433" s="490">
        <v>0</v>
      </c>
      <c r="D2433" s="490">
        <v>14.35</v>
      </c>
      <c r="E2433" s="488"/>
    </row>
    <row r="2434" spans="1:5" x14ac:dyDescent="0.2">
      <c r="A2434" s="488" t="s">
        <v>2691</v>
      </c>
      <c r="B2434" s="489">
        <v>204</v>
      </c>
      <c r="C2434" s="490">
        <v>0</v>
      </c>
      <c r="D2434" s="490">
        <v>51.39</v>
      </c>
      <c r="E2434" s="488"/>
    </row>
    <row r="2435" spans="1:5" x14ac:dyDescent="0.2">
      <c r="A2435" s="488" t="s">
        <v>2692</v>
      </c>
      <c r="B2435" s="489">
        <v>232</v>
      </c>
      <c r="C2435" s="490">
        <v>0</v>
      </c>
      <c r="D2435" s="490">
        <v>23.9</v>
      </c>
      <c r="E2435" s="488"/>
    </row>
    <row r="2436" spans="1:5" x14ac:dyDescent="0.2">
      <c r="A2436" s="488" t="s">
        <v>2693</v>
      </c>
      <c r="B2436" s="489">
        <v>244</v>
      </c>
      <c r="C2436" s="490">
        <v>0</v>
      </c>
      <c r="D2436" s="490">
        <v>18.2</v>
      </c>
      <c r="E2436" s="488"/>
    </row>
    <row r="2437" spans="1:5" x14ac:dyDescent="0.2">
      <c r="A2437" s="488" t="s">
        <v>2694</v>
      </c>
      <c r="B2437" s="489">
        <v>221</v>
      </c>
      <c r="C2437" s="490">
        <v>0</v>
      </c>
      <c r="D2437" s="490">
        <v>69.989999999999995</v>
      </c>
      <c r="E2437" s="488"/>
    </row>
    <row r="2438" spans="1:5" x14ac:dyDescent="0.2">
      <c r="A2438" s="488" t="s">
        <v>2695</v>
      </c>
      <c r="B2438" s="489">
        <v>175</v>
      </c>
      <c r="C2438" s="490">
        <v>0</v>
      </c>
      <c r="D2438" s="490">
        <v>81.09</v>
      </c>
      <c r="E2438" s="488"/>
    </row>
    <row r="2439" spans="1:5" x14ac:dyDescent="0.2">
      <c r="A2439" s="488" t="s">
        <v>2696</v>
      </c>
      <c r="B2439" s="489">
        <v>399</v>
      </c>
      <c r="C2439" s="490">
        <v>0</v>
      </c>
      <c r="D2439" s="490">
        <v>143.83000000000001</v>
      </c>
      <c r="E2439" s="488"/>
    </row>
    <row r="2440" spans="1:5" x14ac:dyDescent="0.2">
      <c r="A2440" s="488" t="s">
        <v>2697</v>
      </c>
      <c r="B2440" s="489">
        <v>247</v>
      </c>
      <c r="C2440" s="490">
        <v>778.13</v>
      </c>
      <c r="D2440" s="490">
        <v>948.78</v>
      </c>
      <c r="E2440" s="488"/>
    </row>
    <row r="2441" spans="1:5" x14ac:dyDescent="0.2">
      <c r="A2441" s="488" t="s">
        <v>2698</v>
      </c>
      <c r="B2441" s="489">
        <v>239</v>
      </c>
      <c r="C2441" s="490">
        <v>0</v>
      </c>
      <c r="D2441" s="490">
        <v>81.47</v>
      </c>
      <c r="E2441" s="488"/>
    </row>
    <row r="2442" spans="1:5" x14ac:dyDescent="0.2">
      <c r="A2442" s="488" t="s">
        <v>2699</v>
      </c>
      <c r="B2442" s="489">
        <v>164</v>
      </c>
      <c r="C2442" s="490">
        <v>65.39</v>
      </c>
      <c r="D2442" s="490">
        <v>178.69</v>
      </c>
      <c r="E2442" s="488"/>
    </row>
    <row r="2443" spans="1:5" x14ac:dyDescent="0.2">
      <c r="A2443" s="488" t="s">
        <v>2700</v>
      </c>
      <c r="B2443" s="489">
        <v>273</v>
      </c>
      <c r="C2443" s="490">
        <v>0</v>
      </c>
      <c r="D2443" s="490">
        <v>75.069999999999993</v>
      </c>
      <c r="E2443" s="488"/>
    </row>
    <row r="2444" spans="1:5" x14ac:dyDescent="0.2">
      <c r="A2444" s="488" t="s">
        <v>2701</v>
      </c>
      <c r="B2444" s="489">
        <v>202</v>
      </c>
      <c r="C2444" s="490">
        <v>97.85</v>
      </c>
      <c r="D2444" s="490">
        <v>237.4</v>
      </c>
      <c r="E2444" s="488"/>
    </row>
    <row r="2445" spans="1:5" x14ac:dyDescent="0.2">
      <c r="A2445" s="488" t="s">
        <v>2702</v>
      </c>
      <c r="B2445" s="489">
        <v>173</v>
      </c>
      <c r="C2445" s="490">
        <v>0</v>
      </c>
      <c r="D2445" s="490">
        <v>37.270000000000003</v>
      </c>
      <c r="E2445" s="488"/>
    </row>
    <row r="2446" spans="1:5" x14ac:dyDescent="0.2">
      <c r="A2446" s="488" t="s">
        <v>2703</v>
      </c>
      <c r="B2446" s="489">
        <v>224</v>
      </c>
      <c r="C2446" s="490">
        <v>655.15</v>
      </c>
      <c r="D2446" s="490">
        <v>809.9</v>
      </c>
      <c r="E2446" s="488"/>
    </row>
    <row r="2447" spans="1:5" x14ac:dyDescent="0.2">
      <c r="A2447" s="488" t="s">
        <v>2704</v>
      </c>
      <c r="B2447" s="489">
        <v>421</v>
      </c>
      <c r="C2447" s="490">
        <v>0</v>
      </c>
      <c r="D2447" s="490">
        <v>56.97</v>
      </c>
      <c r="E2447" s="488"/>
    </row>
    <row r="2448" spans="1:5" x14ac:dyDescent="0.2">
      <c r="A2448" s="488" t="s">
        <v>2705</v>
      </c>
      <c r="B2448" s="489">
        <v>152</v>
      </c>
      <c r="C2448" s="490">
        <v>0</v>
      </c>
      <c r="D2448" s="490">
        <v>23.23</v>
      </c>
      <c r="E2448" s="488"/>
    </row>
    <row r="2449" spans="1:5" x14ac:dyDescent="0.2">
      <c r="A2449" s="488" t="s">
        <v>2706</v>
      </c>
      <c r="B2449" s="489">
        <v>404</v>
      </c>
      <c r="C2449" s="490">
        <v>0</v>
      </c>
      <c r="D2449" s="490">
        <v>78.37</v>
      </c>
      <c r="E2449" s="488"/>
    </row>
    <row r="2450" spans="1:5" x14ac:dyDescent="0.2">
      <c r="A2450" s="488" t="s">
        <v>2707</v>
      </c>
      <c r="B2450" s="489">
        <v>545</v>
      </c>
      <c r="C2450" s="490">
        <v>0</v>
      </c>
      <c r="D2450" s="490">
        <v>96.74</v>
      </c>
      <c r="E2450" s="488"/>
    </row>
    <row r="2451" spans="1:5" x14ac:dyDescent="0.2">
      <c r="A2451" s="488" t="s">
        <v>2708</v>
      </c>
      <c r="B2451" s="489">
        <v>201</v>
      </c>
      <c r="C2451" s="490">
        <v>0</v>
      </c>
      <c r="D2451" s="490">
        <v>24.6</v>
      </c>
      <c r="E2451" s="488"/>
    </row>
    <row r="2452" spans="1:5" x14ac:dyDescent="0.2">
      <c r="A2452" s="488" t="s">
        <v>2709</v>
      </c>
      <c r="B2452" s="489">
        <v>228</v>
      </c>
      <c r="C2452" s="490">
        <v>0</v>
      </c>
      <c r="D2452" s="490">
        <v>64.989999999999995</v>
      </c>
      <c r="E2452" s="488"/>
    </row>
    <row r="2453" spans="1:5" x14ac:dyDescent="0.2">
      <c r="A2453" s="488" t="s">
        <v>2710</v>
      </c>
      <c r="B2453" s="489">
        <v>283</v>
      </c>
      <c r="C2453" s="490">
        <v>0</v>
      </c>
      <c r="D2453" s="490">
        <v>120.43</v>
      </c>
      <c r="E2453" s="488"/>
    </row>
    <row r="2454" spans="1:5" x14ac:dyDescent="0.2">
      <c r="A2454" s="488" t="s">
        <v>2711</v>
      </c>
      <c r="B2454" s="489">
        <v>52</v>
      </c>
      <c r="C2454" s="490">
        <v>0</v>
      </c>
      <c r="D2454" s="490">
        <v>0</v>
      </c>
      <c r="E2454" s="488"/>
    </row>
    <row r="2455" spans="1:5" x14ac:dyDescent="0.2">
      <c r="A2455" s="488" t="s">
        <v>2712</v>
      </c>
      <c r="B2455" s="489">
        <v>92</v>
      </c>
      <c r="C2455" s="490">
        <v>20.59</v>
      </c>
      <c r="D2455" s="490">
        <v>84.15</v>
      </c>
      <c r="E2455" s="488"/>
    </row>
    <row r="2456" spans="1:5" x14ac:dyDescent="0.2">
      <c r="A2456" s="488" t="s">
        <v>2713</v>
      </c>
      <c r="B2456" s="489">
        <v>175</v>
      </c>
      <c r="C2456" s="490">
        <v>27.76</v>
      </c>
      <c r="D2456" s="490">
        <v>148.66</v>
      </c>
      <c r="E2456" s="488"/>
    </row>
    <row r="2457" spans="1:5" x14ac:dyDescent="0.2">
      <c r="A2457" s="488" t="s">
        <v>2714</v>
      </c>
      <c r="B2457" s="489">
        <v>195</v>
      </c>
      <c r="C2457" s="490">
        <v>0</v>
      </c>
      <c r="D2457" s="490">
        <v>115.11</v>
      </c>
      <c r="E2457" s="488"/>
    </row>
    <row r="2458" spans="1:5" x14ac:dyDescent="0.2">
      <c r="A2458" s="488" t="s">
        <v>2715</v>
      </c>
      <c r="B2458" s="489">
        <v>222</v>
      </c>
      <c r="C2458" s="490">
        <v>0</v>
      </c>
      <c r="D2458" s="490">
        <v>99.68</v>
      </c>
      <c r="E2458" s="488"/>
    </row>
    <row r="2459" spans="1:5" x14ac:dyDescent="0.2">
      <c r="A2459" s="488" t="s">
        <v>2716</v>
      </c>
      <c r="B2459" s="489">
        <v>129</v>
      </c>
      <c r="C2459" s="490">
        <v>0</v>
      </c>
      <c r="D2459" s="490">
        <v>32.69</v>
      </c>
      <c r="E2459" s="488"/>
    </row>
    <row r="2460" spans="1:5" x14ac:dyDescent="0.2">
      <c r="A2460" s="488" t="s">
        <v>2717</v>
      </c>
      <c r="B2460" s="489">
        <v>178</v>
      </c>
      <c r="C2460" s="490">
        <v>0</v>
      </c>
      <c r="D2460" s="490">
        <v>118.76</v>
      </c>
      <c r="E2460" s="488"/>
    </row>
    <row r="2461" spans="1:5" x14ac:dyDescent="0.2">
      <c r="A2461" s="488" t="s">
        <v>2718</v>
      </c>
      <c r="B2461" s="489">
        <v>124</v>
      </c>
      <c r="C2461" s="490">
        <v>0</v>
      </c>
      <c r="D2461" s="490">
        <v>64</v>
      </c>
      <c r="E2461" s="488"/>
    </row>
    <row r="2462" spans="1:5" x14ac:dyDescent="0.2">
      <c r="A2462" s="488" t="s">
        <v>2719</v>
      </c>
      <c r="B2462" s="489">
        <v>333</v>
      </c>
      <c r="C2462" s="490">
        <v>0</v>
      </c>
      <c r="D2462" s="490">
        <v>42.5</v>
      </c>
      <c r="E2462" s="488"/>
    </row>
    <row r="2463" spans="1:5" x14ac:dyDescent="0.2">
      <c r="A2463" s="488" t="s">
        <v>2720</v>
      </c>
      <c r="B2463" s="489">
        <v>117</v>
      </c>
      <c r="C2463" s="490">
        <v>0</v>
      </c>
      <c r="D2463" s="490">
        <v>80.040000000000006</v>
      </c>
      <c r="E2463" s="488"/>
    </row>
    <row r="2464" spans="1:5" x14ac:dyDescent="0.2">
      <c r="A2464" s="488" t="s">
        <v>2721</v>
      </c>
      <c r="B2464" s="489">
        <v>170</v>
      </c>
      <c r="C2464" s="490">
        <v>46.15</v>
      </c>
      <c r="D2464" s="490">
        <v>163.59</v>
      </c>
      <c r="E2464" s="488"/>
    </row>
    <row r="2465" spans="1:5" x14ac:dyDescent="0.2">
      <c r="A2465" s="488" t="s">
        <v>2722</v>
      </c>
      <c r="B2465" s="489">
        <v>454</v>
      </c>
      <c r="C2465" s="490">
        <v>17.79</v>
      </c>
      <c r="D2465" s="490">
        <v>331.44</v>
      </c>
      <c r="E2465" s="488"/>
    </row>
    <row r="2466" spans="1:5" x14ac:dyDescent="0.2">
      <c r="A2466" s="488" t="s">
        <v>2723</v>
      </c>
      <c r="B2466" s="489">
        <v>185</v>
      </c>
      <c r="C2466" s="490">
        <v>443.78</v>
      </c>
      <c r="D2466" s="490">
        <v>571.59</v>
      </c>
      <c r="E2466" s="488"/>
    </row>
    <row r="2467" spans="1:5" x14ac:dyDescent="0.2">
      <c r="A2467" s="488" t="s">
        <v>2724</v>
      </c>
      <c r="B2467" s="489">
        <v>98</v>
      </c>
      <c r="C2467" s="490">
        <v>21.02</v>
      </c>
      <c r="D2467" s="490">
        <v>88.73</v>
      </c>
      <c r="E2467" s="488"/>
    </row>
    <row r="2468" spans="1:5" x14ac:dyDescent="0.2">
      <c r="A2468" s="488" t="s">
        <v>2725</v>
      </c>
      <c r="B2468" s="489">
        <v>336</v>
      </c>
      <c r="C2468" s="490">
        <v>0</v>
      </c>
      <c r="D2468" s="490">
        <v>196.45</v>
      </c>
      <c r="E2468" s="488"/>
    </row>
    <row r="2469" spans="1:5" x14ac:dyDescent="0.2">
      <c r="A2469" s="488" t="s">
        <v>2726</v>
      </c>
      <c r="B2469" s="489">
        <v>343</v>
      </c>
      <c r="C2469" s="490">
        <v>0</v>
      </c>
      <c r="D2469" s="490">
        <v>158.54</v>
      </c>
      <c r="E2469" s="488"/>
    </row>
    <row r="2470" spans="1:5" x14ac:dyDescent="0.2">
      <c r="A2470" s="488" t="s">
        <v>2727</v>
      </c>
      <c r="B2470" s="489">
        <v>224</v>
      </c>
      <c r="C2470" s="490">
        <v>0</v>
      </c>
      <c r="D2470" s="490">
        <v>121.22</v>
      </c>
      <c r="E2470" s="488"/>
    </row>
    <row r="2471" spans="1:5" x14ac:dyDescent="0.2">
      <c r="A2471" s="488" t="s">
        <v>2728</v>
      </c>
      <c r="B2471" s="489">
        <v>297</v>
      </c>
      <c r="C2471" s="490">
        <v>0</v>
      </c>
      <c r="D2471" s="490">
        <v>54.42</v>
      </c>
      <c r="E2471" s="488"/>
    </row>
    <row r="2472" spans="1:5" x14ac:dyDescent="0.2">
      <c r="A2472" s="488" t="s">
        <v>2729</v>
      </c>
      <c r="B2472" s="489">
        <v>415</v>
      </c>
      <c r="C2472" s="490">
        <v>0</v>
      </c>
      <c r="D2472" s="490">
        <v>250.63</v>
      </c>
      <c r="E2472" s="488"/>
    </row>
    <row r="2473" spans="1:5" x14ac:dyDescent="0.2">
      <c r="A2473" s="488" t="s">
        <v>2730</v>
      </c>
      <c r="B2473" s="489">
        <v>282</v>
      </c>
      <c r="C2473" s="490">
        <v>0</v>
      </c>
      <c r="D2473" s="490">
        <v>28.3</v>
      </c>
      <c r="E2473" s="488"/>
    </row>
    <row r="2474" spans="1:5" x14ac:dyDescent="0.2">
      <c r="A2474" s="488" t="s">
        <v>2731</v>
      </c>
      <c r="B2474" s="489">
        <v>191</v>
      </c>
      <c r="C2474" s="490">
        <v>233.32</v>
      </c>
      <c r="D2474" s="490">
        <v>365.28</v>
      </c>
      <c r="E2474" s="488"/>
    </row>
    <row r="2475" spans="1:5" x14ac:dyDescent="0.2">
      <c r="A2475" s="488" t="s">
        <v>2732</v>
      </c>
      <c r="B2475" s="489">
        <v>320</v>
      </c>
      <c r="C2475" s="490">
        <v>0</v>
      </c>
      <c r="D2475" s="490">
        <v>101.97</v>
      </c>
      <c r="E2475" s="488"/>
    </row>
    <row r="2476" spans="1:5" x14ac:dyDescent="0.2">
      <c r="A2476" s="488" t="s">
        <v>2733</v>
      </c>
      <c r="B2476" s="489">
        <v>17</v>
      </c>
      <c r="C2476" s="490">
        <v>0</v>
      </c>
      <c r="D2476" s="490">
        <v>0</v>
      </c>
      <c r="E2476" s="488" t="s">
        <v>344</v>
      </c>
    </row>
    <row r="2477" spans="1:5" x14ac:dyDescent="0.2">
      <c r="A2477" s="488" t="s">
        <v>2734</v>
      </c>
      <c r="B2477" s="489">
        <v>326</v>
      </c>
      <c r="C2477" s="490">
        <v>261.67</v>
      </c>
      <c r="D2477" s="490">
        <v>486.89</v>
      </c>
      <c r="E2477" s="488"/>
    </row>
    <row r="2478" spans="1:5" x14ac:dyDescent="0.2">
      <c r="A2478" s="488" t="s">
        <v>2735</v>
      </c>
      <c r="B2478" s="489">
        <v>196</v>
      </c>
      <c r="C2478" s="490">
        <v>7.62</v>
      </c>
      <c r="D2478" s="490">
        <v>143.03</v>
      </c>
      <c r="E2478" s="488"/>
    </row>
    <row r="2479" spans="1:5" x14ac:dyDescent="0.2">
      <c r="A2479" s="488" t="s">
        <v>2736</v>
      </c>
      <c r="B2479" s="489">
        <v>112</v>
      </c>
      <c r="C2479" s="490">
        <v>0</v>
      </c>
      <c r="D2479" s="490">
        <v>54.06</v>
      </c>
      <c r="E2479" s="488"/>
    </row>
    <row r="2480" spans="1:5" x14ac:dyDescent="0.2">
      <c r="A2480" s="488" t="s">
        <v>2737</v>
      </c>
      <c r="B2480" s="489">
        <v>290</v>
      </c>
      <c r="C2480" s="490">
        <v>0</v>
      </c>
      <c r="D2480" s="490">
        <v>77.64</v>
      </c>
      <c r="E2480" s="488"/>
    </row>
    <row r="2481" spans="1:5" x14ac:dyDescent="0.2">
      <c r="A2481" s="488" t="s">
        <v>2738</v>
      </c>
      <c r="B2481" s="489">
        <v>332</v>
      </c>
      <c r="C2481" s="490">
        <v>61.5</v>
      </c>
      <c r="D2481" s="490">
        <v>290.87</v>
      </c>
      <c r="E2481" s="488"/>
    </row>
    <row r="2482" spans="1:5" x14ac:dyDescent="0.2">
      <c r="A2482" s="488" t="s">
        <v>2739</v>
      </c>
      <c r="B2482" s="489">
        <v>177</v>
      </c>
      <c r="C2482" s="490">
        <v>10.72</v>
      </c>
      <c r="D2482" s="490">
        <v>133</v>
      </c>
      <c r="E2482" s="488"/>
    </row>
    <row r="2483" spans="1:5" x14ac:dyDescent="0.2">
      <c r="A2483" s="488" t="s">
        <v>2740</v>
      </c>
      <c r="B2483" s="489">
        <v>333</v>
      </c>
      <c r="C2483" s="490">
        <v>0</v>
      </c>
      <c r="D2483" s="490">
        <v>19.97</v>
      </c>
      <c r="E2483" s="488"/>
    </row>
    <row r="2484" spans="1:5" x14ac:dyDescent="0.2">
      <c r="A2484" s="488" t="s">
        <v>2741</v>
      </c>
      <c r="B2484" s="489">
        <v>305</v>
      </c>
      <c r="C2484" s="490">
        <v>0</v>
      </c>
      <c r="D2484" s="490">
        <v>119.01</v>
      </c>
      <c r="E2484" s="488"/>
    </row>
    <row r="2485" spans="1:5" x14ac:dyDescent="0.2">
      <c r="A2485" s="488" t="s">
        <v>2742</v>
      </c>
      <c r="B2485" s="489">
        <v>83</v>
      </c>
      <c r="C2485" s="490">
        <v>0</v>
      </c>
      <c r="D2485" s="490">
        <v>24.88</v>
      </c>
      <c r="E2485" s="488"/>
    </row>
    <row r="2486" spans="1:5" x14ac:dyDescent="0.2">
      <c r="A2486" s="488" t="s">
        <v>2743</v>
      </c>
      <c r="B2486" s="489">
        <v>235</v>
      </c>
      <c r="C2486" s="490">
        <v>281.02999999999997</v>
      </c>
      <c r="D2486" s="490">
        <v>443.38</v>
      </c>
      <c r="E2486" s="488"/>
    </row>
    <row r="2487" spans="1:5" x14ac:dyDescent="0.2">
      <c r="A2487" s="488" t="s">
        <v>2744</v>
      </c>
      <c r="B2487" s="489">
        <v>165</v>
      </c>
      <c r="C2487" s="490">
        <v>468.22</v>
      </c>
      <c r="D2487" s="490">
        <v>582.21</v>
      </c>
      <c r="E2487" s="488"/>
    </row>
    <row r="2488" spans="1:5" x14ac:dyDescent="0.2">
      <c r="A2488" s="488" t="s">
        <v>2745</v>
      </c>
      <c r="B2488" s="489">
        <v>207</v>
      </c>
      <c r="C2488" s="490">
        <v>0</v>
      </c>
      <c r="D2488" s="490">
        <v>95.61</v>
      </c>
      <c r="E2488" s="488"/>
    </row>
    <row r="2489" spans="1:5" x14ac:dyDescent="0.2">
      <c r="A2489" s="488" t="s">
        <v>2746</v>
      </c>
      <c r="B2489" s="489">
        <v>166</v>
      </c>
      <c r="C2489" s="490">
        <v>0</v>
      </c>
      <c r="D2489" s="490">
        <v>46.6</v>
      </c>
      <c r="E2489" s="488"/>
    </row>
    <row r="2490" spans="1:5" x14ac:dyDescent="0.2">
      <c r="A2490" s="488" t="s">
        <v>2747</v>
      </c>
      <c r="B2490" s="489">
        <v>287</v>
      </c>
      <c r="C2490" s="490">
        <v>0</v>
      </c>
      <c r="D2490" s="490">
        <v>10.119999999999999</v>
      </c>
      <c r="E2490" s="488"/>
    </row>
    <row r="2491" spans="1:5" x14ac:dyDescent="0.2">
      <c r="A2491" s="488" t="s">
        <v>2748</v>
      </c>
      <c r="B2491" s="489">
        <v>213</v>
      </c>
      <c r="C2491" s="490">
        <v>69.17</v>
      </c>
      <c r="D2491" s="490">
        <v>216.32</v>
      </c>
      <c r="E2491" s="488"/>
    </row>
    <row r="2492" spans="1:5" x14ac:dyDescent="0.2">
      <c r="A2492" s="488" t="s">
        <v>2749</v>
      </c>
      <c r="B2492" s="489">
        <v>230</v>
      </c>
      <c r="C2492" s="490">
        <v>353.62</v>
      </c>
      <c r="D2492" s="490">
        <v>512.52</v>
      </c>
      <c r="E2492" s="488"/>
    </row>
    <row r="2493" spans="1:5" x14ac:dyDescent="0.2">
      <c r="A2493" s="488" t="s">
        <v>2750</v>
      </c>
      <c r="B2493" s="489">
        <v>276</v>
      </c>
      <c r="C2493" s="490">
        <v>0</v>
      </c>
      <c r="D2493" s="490">
        <v>164.52</v>
      </c>
      <c r="E2493" s="488"/>
    </row>
    <row r="2494" spans="1:5" x14ac:dyDescent="0.2">
      <c r="A2494" s="488" t="s">
        <v>2751</v>
      </c>
      <c r="B2494" s="489">
        <v>264</v>
      </c>
      <c r="C2494" s="490">
        <v>0</v>
      </c>
      <c r="D2494" s="490">
        <v>92.09</v>
      </c>
      <c r="E2494" s="488"/>
    </row>
    <row r="2495" spans="1:5" x14ac:dyDescent="0.2">
      <c r="A2495" s="488" t="s">
        <v>2752</v>
      </c>
      <c r="B2495" s="489">
        <v>203</v>
      </c>
      <c r="C2495" s="490">
        <v>443.13</v>
      </c>
      <c r="D2495" s="490">
        <v>583.38</v>
      </c>
      <c r="E2495" s="488"/>
    </row>
    <row r="2496" spans="1:5" x14ac:dyDescent="0.2">
      <c r="A2496" s="488" t="s">
        <v>2753</v>
      </c>
      <c r="B2496" s="489">
        <v>190</v>
      </c>
      <c r="C2496" s="490">
        <v>0</v>
      </c>
      <c r="D2496" s="490">
        <v>46.04</v>
      </c>
      <c r="E2496" s="488"/>
    </row>
    <row r="2497" spans="1:5" x14ac:dyDescent="0.2">
      <c r="A2497" s="488" t="s">
        <v>2754</v>
      </c>
      <c r="B2497" s="489">
        <v>400</v>
      </c>
      <c r="C2497" s="490">
        <v>0</v>
      </c>
      <c r="D2497" s="490">
        <v>271.83</v>
      </c>
      <c r="E2497" s="488"/>
    </row>
    <row r="2498" spans="1:5" x14ac:dyDescent="0.2">
      <c r="A2498" s="488" t="s">
        <v>2755</v>
      </c>
      <c r="B2498" s="489">
        <v>110</v>
      </c>
      <c r="C2498" s="490">
        <v>0</v>
      </c>
      <c r="D2498" s="490">
        <v>5.13</v>
      </c>
      <c r="E2498" s="488"/>
    </row>
    <row r="2499" spans="1:5" x14ac:dyDescent="0.2">
      <c r="A2499" s="488" t="s">
        <v>2756</v>
      </c>
      <c r="B2499" s="489">
        <v>229</v>
      </c>
      <c r="C2499" s="490">
        <v>0</v>
      </c>
      <c r="D2499" s="490">
        <v>112.41</v>
      </c>
      <c r="E2499" s="488"/>
    </row>
    <row r="2500" spans="1:5" x14ac:dyDescent="0.2">
      <c r="A2500" s="488" t="s">
        <v>2757</v>
      </c>
      <c r="B2500" s="489">
        <v>343</v>
      </c>
      <c r="C2500" s="490">
        <v>0</v>
      </c>
      <c r="D2500" s="490">
        <v>67.56</v>
      </c>
      <c r="E2500" s="488"/>
    </row>
    <row r="2501" spans="1:5" x14ac:dyDescent="0.2">
      <c r="A2501" s="488" t="s">
        <v>2758</v>
      </c>
      <c r="B2501" s="489">
        <v>162</v>
      </c>
      <c r="C2501" s="490">
        <v>36.93</v>
      </c>
      <c r="D2501" s="490">
        <v>148.85</v>
      </c>
      <c r="E2501" s="488"/>
    </row>
    <row r="2502" spans="1:5" x14ac:dyDescent="0.2">
      <c r="A2502" s="488" t="s">
        <v>2759</v>
      </c>
      <c r="B2502" s="489">
        <v>227</v>
      </c>
      <c r="C2502" s="490">
        <v>0</v>
      </c>
      <c r="D2502" s="490">
        <v>5.74</v>
      </c>
      <c r="E2502" s="488"/>
    </row>
    <row r="2503" spans="1:5" x14ac:dyDescent="0.2">
      <c r="A2503" s="488" t="s">
        <v>2760</v>
      </c>
      <c r="B2503" s="489">
        <v>193</v>
      </c>
      <c r="C2503" s="490">
        <v>0</v>
      </c>
      <c r="D2503" s="490">
        <v>5.71</v>
      </c>
      <c r="E2503" s="488"/>
    </row>
    <row r="2504" spans="1:5" x14ac:dyDescent="0.2">
      <c r="A2504" s="488" t="s">
        <v>2761</v>
      </c>
      <c r="B2504" s="489">
        <v>168</v>
      </c>
      <c r="C2504" s="490">
        <v>0</v>
      </c>
      <c r="D2504" s="490">
        <v>75.290000000000006</v>
      </c>
      <c r="E2504" s="488"/>
    </row>
    <row r="2505" spans="1:5" x14ac:dyDescent="0.2">
      <c r="A2505" s="488" t="s">
        <v>2762</v>
      </c>
      <c r="B2505" s="489">
        <v>234</v>
      </c>
      <c r="C2505" s="490">
        <v>0</v>
      </c>
      <c r="D2505" s="490">
        <v>128.32</v>
      </c>
      <c r="E2505" s="488"/>
    </row>
    <row r="2506" spans="1:5" x14ac:dyDescent="0.2">
      <c r="A2506" s="488" t="s">
        <v>2763</v>
      </c>
      <c r="B2506" s="489">
        <v>174</v>
      </c>
      <c r="C2506" s="490">
        <v>92.76</v>
      </c>
      <c r="D2506" s="490">
        <v>212.97</v>
      </c>
      <c r="E2506" s="488"/>
    </row>
    <row r="2507" spans="1:5" x14ac:dyDescent="0.2">
      <c r="A2507" s="488" t="s">
        <v>2764</v>
      </c>
      <c r="B2507" s="489">
        <v>455</v>
      </c>
      <c r="C2507" s="490">
        <v>0</v>
      </c>
      <c r="D2507" s="490">
        <v>51.81</v>
      </c>
      <c r="E2507" s="488"/>
    </row>
    <row r="2508" spans="1:5" x14ac:dyDescent="0.2">
      <c r="A2508" s="488" t="s">
        <v>2765</v>
      </c>
      <c r="B2508" s="489">
        <v>146</v>
      </c>
      <c r="C2508" s="490">
        <v>28.35</v>
      </c>
      <c r="D2508" s="490">
        <v>129.22</v>
      </c>
      <c r="E2508" s="488"/>
    </row>
    <row r="2509" spans="1:5" x14ac:dyDescent="0.2">
      <c r="A2509" s="488" t="s">
        <v>2766</v>
      </c>
      <c r="B2509" s="489">
        <v>305</v>
      </c>
      <c r="C2509" s="490">
        <v>16.3</v>
      </c>
      <c r="D2509" s="490">
        <v>227.01</v>
      </c>
      <c r="E2509" s="488"/>
    </row>
    <row r="2510" spans="1:5" x14ac:dyDescent="0.2">
      <c r="A2510" s="488" t="s">
        <v>2767</v>
      </c>
      <c r="B2510" s="489">
        <v>233</v>
      </c>
      <c r="C2510" s="490">
        <v>0</v>
      </c>
      <c r="D2510" s="490">
        <v>31.04</v>
      </c>
      <c r="E2510" s="488"/>
    </row>
    <row r="2511" spans="1:5" x14ac:dyDescent="0.2">
      <c r="A2511" s="488" t="s">
        <v>2768</v>
      </c>
      <c r="B2511" s="489">
        <v>184</v>
      </c>
      <c r="C2511" s="490">
        <v>0</v>
      </c>
      <c r="D2511" s="490">
        <v>38.25</v>
      </c>
      <c r="E2511" s="488"/>
    </row>
    <row r="2512" spans="1:5" x14ac:dyDescent="0.2">
      <c r="A2512" s="488" t="s">
        <v>2769</v>
      </c>
      <c r="B2512" s="489">
        <v>201</v>
      </c>
      <c r="C2512" s="490">
        <v>0</v>
      </c>
      <c r="D2512" s="490">
        <v>20</v>
      </c>
      <c r="E2512" s="488"/>
    </row>
    <row r="2513" spans="1:5" x14ac:dyDescent="0.2">
      <c r="A2513" s="488" t="s">
        <v>2770</v>
      </c>
      <c r="B2513" s="489">
        <v>191</v>
      </c>
      <c r="C2513" s="490">
        <v>0</v>
      </c>
      <c r="D2513" s="490">
        <v>29.64</v>
      </c>
      <c r="E2513" s="488"/>
    </row>
    <row r="2514" spans="1:5" x14ac:dyDescent="0.2">
      <c r="A2514" s="488" t="s">
        <v>2771</v>
      </c>
      <c r="B2514" s="489">
        <v>370</v>
      </c>
      <c r="C2514" s="490">
        <v>514.80999999999995</v>
      </c>
      <c r="D2514" s="490">
        <v>770.43</v>
      </c>
      <c r="E2514" s="488"/>
    </row>
    <row r="2515" spans="1:5" x14ac:dyDescent="0.2">
      <c r="A2515" s="488" t="s">
        <v>2772</v>
      </c>
      <c r="B2515" s="489">
        <v>192</v>
      </c>
      <c r="C2515" s="490">
        <v>170.59</v>
      </c>
      <c r="D2515" s="490">
        <v>303.23</v>
      </c>
      <c r="E2515" s="488"/>
    </row>
    <row r="2516" spans="1:5" x14ac:dyDescent="0.2">
      <c r="A2516" s="488" t="s">
        <v>2773</v>
      </c>
      <c r="B2516" s="489">
        <v>379</v>
      </c>
      <c r="C2516" s="490">
        <v>0</v>
      </c>
      <c r="D2516" s="490">
        <v>113.24</v>
      </c>
      <c r="E2516" s="488"/>
    </row>
    <row r="2517" spans="1:5" x14ac:dyDescent="0.2">
      <c r="A2517" s="488" t="s">
        <v>2774</v>
      </c>
      <c r="B2517" s="489">
        <v>99</v>
      </c>
      <c r="C2517" s="490">
        <v>0</v>
      </c>
      <c r="D2517" s="490">
        <v>19.11</v>
      </c>
      <c r="E2517" s="488"/>
    </row>
    <row r="2518" spans="1:5" x14ac:dyDescent="0.2">
      <c r="A2518" s="488" t="s">
        <v>2775</v>
      </c>
      <c r="B2518" s="489">
        <v>235</v>
      </c>
      <c r="C2518" s="490">
        <v>0</v>
      </c>
      <c r="D2518" s="490">
        <v>100.61</v>
      </c>
      <c r="E2518" s="488"/>
    </row>
    <row r="2519" spans="1:5" x14ac:dyDescent="0.2">
      <c r="A2519" s="488" t="s">
        <v>2776</v>
      </c>
      <c r="B2519" s="489">
        <v>99</v>
      </c>
      <c r="C2519" s="490">
        <v>13.91</v>
      </c>
      <c r="D2519" s="490">
        <v>82.3</v>
      </c>
      <c r="E2519" s="488"/>
    </row>
    <row r="2520" spans="1:5" x14ac:dyDescent="0.2">
      <c r="A2520" s="488" t="s">
        <v>2777</v>
      </c>
      <c r="B2520" s="489">
        <v>201</v>
      </c>
      <c r="C2520" s="490">
        <v>0</v>
      </c>
      <c r="D2520" s="490">
        <v>50.05</v>
      </c>
      <c r="E2520" s="488"/>
    </row>
    <row r="2521" spans="1:5" x14ac:dyDescent="0.2">
      <c r="A2521" s="488" t="s">
        <v>2778</v>
      </c>
      <c r="B2521" s="489">
        <v>296</v>
      </c>
      <c r="C2521" s="490">
        <v>0</v>
      </c>
      <c r="D2521" s="490">
        <v>20.82</v>
      </c>
      <c r="E2521" s="488"/>
    </row>
    <row r="2522" spans="1:5" x14ac:dyDescent="0.2">
      <c r="A2522" s="488" t="s">
        <v>2779</v>
      </c>
      <c r="B2522" s="489">
        <v>599</v>
      </c>
      <c r="C2522" s="490">
        <v>0</v>
      </c>
      <c r="D2522" s="490">
        <v>333.58</v>
      </c>
      <c r="E2522" s="488"/>
    </row>
    <row r="2523" spans="1:5" x14ac:dyDescent="0.2">
      <c r="A2523" s="488" t="s">
        <v>2780</v>
      </c>
      <c r="B2523" s="489">
        <v>216</v>
      </c>
      <c r="C2523" s="490">
        <v>101.21</v>
      </c>
      <c r="D2523" s="490">
        <v>250.43</v>
      </c>
      <c r="E2523" s="488"/>
    </row>
    <row r="2524" spans="1:5" x14ac:dyDescent="0.2">
      <c r="A2524" s="488" t="s">
        <v>2781</v>
      </c>
      <c r="B2524" s="489">
        <v>22</v>
      </c>
      <c r="C2524" s="490">
        <v>0</v>
      </c>
      <c r="D2524" s="490">
        <v>4.8099999999999996</v>
      </c>
      <c r="E2524" s="488" t="s">
        <v>344</v>
      </c>
    </row>
    <row r="2525" spans="1:5" x14ac:dyDescent="0.2">
      <c r="A2525" s="488" t="s">
        <v>2782</v>
      </c>
      <c r="B2525" s="489">
        <v>248</v>
      </c>
      <c r="C2525" s="490">
        <v>0</v>
      </c>
      <c r="D2525" s="490">
        <v>65.67</v>
      </c>
      <c r="E2525" s="488"/>
    </row>
    <row r="2526" spans="1:5" x14ac:dyDescent="0.2">
      <c r="A2526" s="488" t="s">
        <v>2783</v>
      </c>
      <c r="B2526" s="489">
        <v>143</v>
      </c>
      <c r="C2526" s="490">
        <v>0</v>
      </c>
      <c r="D2526" s="490">
        <v>29.56</v>
      </c>
      <c r="E2526" s="488"/>
    </row>
    <row r="2527" spans="1:5" x14ac:dyDescent="0.2">
      <c r="A2527" s="488" t="s">
        <v>2784</v>
      </c>
      <c r="B2527" s="489">
        <v>236</v>
      </c>
      <c r="C2527" s="490">
        <v>0</v>
      </c>
      <c r="D2527" s="490">
        <v>33.81</v>
      </c>
      <c r="E2527" s="488"/>
    </row>
    <row r="2528" spans="1:5" x14ac:dyDescent="0.2">
      <c r="A2528" s="488" t="s">
        <v>2785</v>
      </c>
      <c r="B2528" s="489">
        <v>154</v>
      </c>
      <c r="C2528" s="490">
        <v>5.16</v>
      </c>
      <c r="D2528" s="490">
        <v>111.55</v>
      </c>
      <c r="E2528" s="488"/>
    </row>
    <row r="2529" spans="1:5" x14ac:dyDescent="0.2">
      <c r="A2529" s="488" t="s">
        <v>2786</v>
      </c>
      <c r="B2529" s="489">
        <v>93</v>
      </c>
      <c r="C2529" s="490">
        <v>22.88</v>
      </c>
      <c r="D2529" s="490">
        <v>87.13</v>
      </c>
      <c r="E2529" s="488"/>
    </row>
    <row r="2530" spans="1:5" x14ac:dyDescent="0.2">
      <c r="A2530" s="488" t="s">
        <v>2787</v>
      </c>
      <c r="B2530" s="489">
        <v>192</v>
      </c>
      <c r="C2530" s="490">
        <v>0</v>
      </c>
      <c r="D2530" s="490">
        <v>5.23</v>
      </c>
      <c r="E2530" s="488"/>
    </row>
    <row r="2531" spans="1:5" x14ac:dyDescent="0.2">
      <c r="A2531" s="488" t="s">
        <v>2788</v>
      </c>
      <c r="B2531" s="489">
        <v>271</v>
      </c>
      <c r="C2531" s="490">
        <v>0</v>
      </c>
      <c r="D2531" s="490">
        <v>62.29</v>
      </c>
      <c r="E2531" s="488"/>
    </row>
    <row r="2532" spans="1:5" x14ac:dyDescent="0.2">
      <c r="A2532" s="488" t="s">
        <v>2789</v>
      </c>
      <c r="B2532" s="489">
        <v>94</v>
      </c>
      <c r="C2532" s="490">
        <v>0</v>
      </c>
      <c r="D2532" s="490">
        <v>37.58</v>
      </c>
      <c r="E2532" s="488"/>
    </row>
    <row r="2533" spans="1:5" x14ac:dyDescent="0.2">
      <c r="A2533" s="488" t="s">
        <v>2790</v>
      </c>
      <c r="B2533" s="489">
        <v>247</v>
      </c>
      <c r="C2533" s="490">
        <v>0</v>
      </c>
      <c r="D2533" s="490">
        <v>169.71</v>
      </c>
      <c r="E2533" s="488"/>
    </row>
    <row r="2534" spans="1:5" x14ac:dyDescent="0.2">
      <c r="A2534" s="488" t="s">
        <v>2791</v>
      </c>
      <c r="B2534" s="489">
        <v>192</v>
      </c>
      <c r="C2534" s="490">
        <v>50.35</v>
      </c>
      <c r="D2534" s="490">
        <v>183</v>
      </c>
      <c r="E2534" s="488"/>
    </row>
    <row r="2535" spans="1:5" x14ac:dyDescent="0.2">
      <c r="A2535" s="488" t="s">
        <v>2792</v>
      </c>
      <c r="B2535" s="489">
        <v>78</v>
      </c>
      <c r="C2535" s="490">
        <v>119.02</v>
      </c>
      <c r="D2535" s="490">
        <v>172.91</v>
      </c>
      <c r="E2535" s="488"/>
    </row>
    <row r="2536" spans="1:5" x14ac:dyDescent="0.2">
      <c r="A2536" s="488" t="s">
        <v>2793</v>
      </c>
      <c r="B2536" s="489">
        <v>427</v>
      </c>
      <c r="C2536" s="490">
        <v>149.81</v>
      </c>
      <c r="D2536" s="490">
        <v>444.81</v>
      </c>
      <c r="E2536" s="488"/>
    </row>
    <row r="2537" spans="1:5" x14ac:dyDescent="0.2">
      <c r="A2537" s="488" t="s">
        <v>2794</v>
      </c>
      <c r="B2537" s="489">
        <v>34</v>
      </c>
      <c r="C2537" s="490">
        <v>0</v>
      </c>
      <c r="D2537" s="490">
        <v>0</v>
      </c>
      <c r="E2537" s="488" t="s">
        <v>344</v>
      </c>
    </row>
    <row r="2538" spans="1:5" x14ac:dyDescent="0.2">
      <c r="A2538" s="488" t="s">
        <v>2795</v>
      </c>
      <c r="B2538" s="489">
        <v>63</v>
      </c>
      <c r="C2538" s="490">
        <v>0</v>
      </c>
      <c r="D2538" s="490">
        <v>30.94</v>
      </c>
      <c r="E2538" s="488"/>
    </row>
    <row r="2539" spans="1:5" x14ac:dyDescent="0.2">
      <c r="A2539" s="488" t="s">
        <v>2796</v>
      </c>
      <c r="B2539" s="489">
        <v>227</v>
      </c>
      <c r="C2539" s="490">
        <v>28.3</v>
      </c>
      <c r="D2539" s="490">
        <v>185.13</v>
      </c>
      <c r="E2539" s="488"/>
    </row>
    <row r="2540" spans="1:5" x14ac:dyDescent="0.2">
      <c r="A2540" s="488" t="s">
        <v>2797</v>
      </c>
      <c r="B2540" s="489">
        <v>50</v>
      </c>
      <c r="C2540" s="490">
        <v>0</v>
      </c>
      <c r="D2540" s="490">
        <v>0</v>
      </c>
      <c r="E2540" s="488"/>
    </row>
    <row r="2541" spans="1:5" x14ac:dyDescent="0.2">
      <c r="A2541" s="488" t="s">
        <v>2798</v>
      </c>
      <c r="B2541" s="489">
        <v>58</v>
      </c>
      <c r="C2541" s="490">
        <v>0</v>
      </c>
      <c r="D2541" s="490">
        <v>15.61</v>
      </c>
      <c r="E2541" s="488"/>
    </row>
    <row r="2542" spans="1:5" x14ac:dyDescent="0.2">
      <c r="A2542" s="488" t="s">
        <v>2799</v>
      </c>
      <c r="B2542" s="489">
        <v>122</v>
      </c>
      <c r="C2542" s="490">
        <v>205.48</v>
      </c>
      <c r="D2542" s="490">
        <v>289.76</v>
      </c>
      <c r="E2542" s="488"/>
    </row>
    <row r="2543" spans="1:5" x14ac:dyDescent="0.2">
      <c r="A2543" s="488" t="s">
        <v>2800</v>
      </c>
      <c r="B2543" s="489">
        <v>176</v>
      </c>
      <c r="C2543" s="490">
        <v>60.17</v>
      </c>
      <c r="D2543" s="490">
        <v>181.76</v>
      </c>
      <c r="E2543" s="488"/>
    </row>
    <row r="2544" spans="1:5" x14ac:dyDescent="0.2">
      <c r="A2544" s="488" t="s">
        <v>2801</v>
      </c>
      <c r="B2544" s="489">
        <v>88</v>
      </c>
      <c r="C2544" s="490">
        <v>123.13</v>
      </c>
      <c r="D2544" s="490">
        <v>183.92</v>
      </c>
      <c r="E2544" s="488"/>
    </row>
    <row r="2545" spans="1:5" x14ac:dyDescent="0.2">
      <c r="A2545" s="488" t="s">
        <v>2802</v>
      </c>
      <c r="B2545" s="489">
        <v>218</v>
      </c>
      <c r="C2545" s="490">
        <v>0</v>
      </c>
      <c r="D2545" s="490">
        <v>75.930000000000007</v>
      </c>
      <c r="E2545" s="488"/>
    </row>
    <row r="2546" spans="1:5" x14ac:dyDescent="0.2">
      <c r="A2546" s="488" t="s">
        <v>2803</v>
      </c>
      <c r="B2546" s="489">
        <v>155</v>
      </c>
      <c r="C2546" s="490">
        <v>476.37</v>
      </c>
      <c r="D2546" s="490">
        <v>583.45000000000005</v>
      </c>
      <c r="E2546" s="488"/>
    </row>
    <row r="2547" spans="1:5" x14ac:dyDescent="0.2">
      <c r="A2547" s="488" t="s">
        <v>2804</v>
      </c>
      <c r="B2547" s="489">
        <v>280</v>
      </c>
      <c r="C2547" s="490">
        <v>633.59</v>
      </c>
      <c r="D2547" s="490">
        <v>827.03</v>
      </c>
      <c r="E2547" s="488"/>
    </row>
    <row r="2548" spans="1:5" x14ac:dyDescent="0.2">
      <c r="A2548" s="488" t="s">
        <v>2805</v>
      </c>
      <c r="B2548" s="489">
        <v>222</v>
      </c>
      <c r="C2548" s="490">
        <v>19.91</v>
      </c>
      <c r="D2548" s="490">
        <v>173.28</v>
      </c>
      <c r="E2548" s="488"/>
    </row>
    <row r="2549" spans="1:5" x14ac:dyDescent="0.2">
      <c r="A2549" s="488" t="s">
        <v>2806</v>
      </c>
      <c r="B2549" s="489">
        <v>101</v>
      </c>
      <c r="C2549" s="490">
        <v>118.32</v>
      </c>
      <c r="D2549" s="490">
        <v>188.09</v>
      </c>
      <c r="E2549" s="488"/>
    </row>
    <row r="2550" spans="1:5" x14ac:dyDescent="0.2">
      <c r="A2550" s="488" t="s">
        <v>2807</v>
      </c>
      <c r="B2550" s="489">
        <v>299</v>
      </c>
      <c r="C2550" s="490">
        <v>121.91</v>
      </c>
      <c r="D2550" s="490">
        <v>328.48</v>
      </c>
      <c r="E2550" s="488"/>
    </row>
    <row r="2551" spans="1:5" x14ac:dyDescent="0.2">
      <c r="A2551" s="488" t="s">
        <v>2808</v>
      </c>
      <c r="B2551" s="489">
        <v>139</v>
      </c>
      <c r="C2551" s="490">
        <v>362.46</v>
      </c>
      <c r="D2551" s="490">
        <v>458.49</v>
      </c>
      <c r="E2551" s="488"/>
    </row>
    <row r="2552" spans="1:5" x14ac:dyDescent="0.2">
      <c r="A2552" s="488" t="s">
        <v>2809</v>
      </c>
      <c r="B2552" s="489">
        <v>199</v>
      </c>
      <c r="C2552" s="490">
        <v>0</v>
      </c>
      <c r="D2552" s="490">
        <v>55.91</v>
      </c>
      <c r="E2552" s="488"/>
    </row>
    <row r="2553" spans="1:5" x14ac:dyDescent="0.2">
      <c r="A2553" s="488" t="s">
        <v>2810</v>
      </c>
      <c r="B2553" s="489">
        <v>349</v>
      </c>
      <c r="C2553" s="490">
        <v>268.72000000000003</v>
      </c>
      <c r="D2553" s="490">
        <v>509.83</v>
      </c>
      <c r="E2553" s="488"/>
    </row>
    <row r="2554" spans="1:5" x14ac:dyDescent="0.2">
      <c r="A2554" s="488" t="s">
        <v>2811</v>
      </c>
      <c r="B2554" s="489">
        <v>118</v>
      </c>
      <c r="C2554" s="490">
        <v>0</v>
      </c>
      <c r="D2554" s="490">
        <v>5.67</v>
      </c>
      <c r="E2554" s="488"/>
    </row>
    <row r="2555" spans="1:5" x14ac:dyDescent="0.2">
      <c r="A2555" s="488" t="s">
        <v>2812</v>
      </c>
      <c r="B2555" s="489">
        <v>245</v>
      </c>
      <c r="C2555" s="490">
        <v>0</v>
      </c>
      <c r="D2555" s="490">
        <v>131.28</v>
      </c>
      <c r="E2555" s="488"/>
    </row>
    <row r="2556" spans="1:5" x14ac:dyDescent="0.2">
      <c r="A2556" s="488" t="s">
        <v>2813</v>
      </c>
      <c r="B2556" s="489">
        <v>223</v>
      </c>
      <c r="C2556" s="490">
        <v>0</v>
      </c>
      <c r="D2556" s="490">
        <v>27.53</v>
      </c>
      <c r="E2556" s="488"/>
    </row>
    <row r="2557" spans="1:5" x14ac:dyDescent="0.2">
      <c r="A2557" s="488" t="s">
        <v>2814</v>
      </c>
      <c r="B2557" s="489">
        <v>113</v>
      </c>
      <c r="C2557" s="490">
        <v>220.08</v>
      </c>
      <c r="D2557" s="490">
        <v>298.14999999999998</v>
      </c>
      <c r="E2557" s="488"/>
    </row>
    <row r="2558" spans="1:5" x14ac:dyDescent="0.2">
      <c r="A2558" s="488" t="s">
        <v>2815</v>
      </c>
      <c r="B2558" s="489">
        <v>323</v>
      </c>
      <c r="C2558" s="490">
        <v>344.7</v>
      </c>
      <c r="D2558" s="490">
        <v>567.85</v>
      </c>
      <c r="E2558" s="488"/>
    </row>
    <row r="2559" spans="1:5" x14ac:dyDescent="0.2">
      <c r="A2559" s="488" t="s">
        <v>2816</v>
      </c>
      <c r="B2559" s="489">
        <v>328</v>
      </c>
      <c r="C2559" s="490">
        <v>0</v>
      </c>
      <c r="D2559" s="490">
        <v>60.1</v>
      </c>
      <c r="E2559" s="488"/>
    </row>
    <row r="2560" spans="1:5" x14ac:dyDescent="0.2">
      <c r="A2560" s="488" t="s">
        <v>2817</v>
      </c>
      <c r="B2560" s="489">
        <v>179</v>
      </c>
      <c r="C2560" s="490">
        <v>0</v>
      </c>
      <c r="D2560" s="490">
        <v>108.75</v>
      </c>
      <c r="E2560" s="488"/>
    </row>
    <row r="2561" spans="1:5" x14ac:dyDescent="0.2">
      <c r="A2561" s="488" t="s">
        <v>2818</v>
      </c>
      <c r="B2561" s="489">
        <v>107</v>
      </c>
      <c r="C2561" s="490">
        <v>0</v>
      </c>
      <c r="D2561" s="490">
        <v>46.83</v>
      </c>
      <c r="E2561" s="488"/>
    </row>
    <row r="2562" spans="1:5" x14ac:dyDescent="0.2">
      <c r="A2562" s="488" t="s">
        <v>2819</v>
      </c>
      <c r="B2562" s="489">
        <v>195</v>
      </c>
      <c r="C2562" s="490">
        <v>0</v>
      </c>
      <c r="D2562" s="490">
        <v>105.54</v>
      </c>
      <c r="E2562" s="488"/>
    </row>
    <row r="2563" spans="1:5" x14ac:dyDescent="0.2">
      <c r="A2563" s="488" t="s">
        <v>2820</v>
      </c>
      <c r="B2563" s="489">
        <v>439</v>
      </c>
      <c r="C2563" s="490">
        <v>0</v>
      </c>
      <c r="D2563" s="490">
        <v>52.35</v>
      </c>
      <c r="E2563" s="488"/>
    </row>
    <row r="2564" spans="1:5" x14ac:dyDescent="0.2">
      <c r="A2564" s="488" t="s">
        <v>2821</v>
      </c>
      <c r="B2564" s="489">
        <v>170</v>
      </c>
      <c r="C2564" s="490">
        <v>0</v>
      </c>
      <c r="D2564" s="490">
        <v>35.76</v>
      </c>
      <c r="E2564" s="488"/>
    </row>
    <row r="2565" spans="1:5" x14ac:dyDescent="0.2">
      <c r="A2565" s="488" t="s">
        <v>2822</v>
      </c>
      <c r="B2565" s="489">
        <v>275</v>
      </c>
      <c r="C2565" s="490">
        <v>0</v>
      </c>
      <c r="D2565" s="490">
        <v>124.89</v>
      </c>
      <c r="E2565" s="488"/>
    </row>
    <row r="2566" spans="1:5" x14ac:dyDescent="0.2">
      <c r="A2566" s="488" t="s">
        <v>2823</v>
      </c>
      <c r="B2566" s="489">
        <v>270</v>
      </c>
      <c r="C2566" s="490">
        <v>0</v>
      </c>
      <c r="D2566" s="490">
        <v>70.73</v>
      </c>
      <c r="E2566" s="488"/>
    </row>
    <row r="2567" spans="1:5" x14ac:dyDescent="0.2">
      <c r="A2567" s="488" t="s">
        <v>2824</v>
      </c>
      <c r="B2567" s="489">
        <v>340</v>
      </c>
      <c r="C2567" s="490">
        <v>151.88</v>
      </c>
      <c r="D2567" s="490">
        <v>386.77</v>
      </c>
      <c r="E2567" s="488"/>
    </row>
    <row r="2568" spans="1:5" x14ac:dyDescent="0.2">
      <c r="A2568" s="488" t="s">
        <v>2825</v>
      </c>
      <c r="B2568" s="489">
        <v>218</v>
      </c>
      <c r="C2568" s="490">
        <v>0</v>
      </c>
      <c r="D2568" s="490">
        <v>39.869999999999997</v>
      </c>
      <c r="E2568" s="488"/>
    </row>
    <row r="2569" spans="1:5" x14ac:dyDescent="0.2">
      <c r="A2569" s="488" t="s">
        <v>2826</v>
      </c>
      <c r="B2569" s="489">
        <v>261</v>
      </c>
      <c r="C2569" s="490">
        <v>0</v>
      </c>
      <c r="D2569" s="490">
        <v>78.66</v>
      </c>
      <c r="E2569" s="488"/>
    </row>
    <row r="2570" spans="1:5" x14ac:dyDescent="0.2">
      <c r="A2570" s="488" t="s">
        <v>2827</v>
      </c>
      <c r="B2570" s="489">
        <v>227</v>
      </c>
      <c r="C2570" s="490">
        <v>109.95</v>
      </c>
      <c r="D2570" s="490">
        <v>266.77999999999997</v>
      </c>
      <c r="E2570" s="488"/>
    </row>
    <row r="2571" spans="1:5" x14ac:dyDescent="0.2">
      <c r="A2571" s="488" t="s">
        <v>2828</v>
      </c>
      <c r="B2571" s="489">
        <v>405</v>
      </c>
      <c r="C2571" s="490">
        <v>239.94</v>
      </c>
      <c r="D2571" s="490">
        <v>519.74</v>
      </c>
      <c r="E2571" s="488"/>
    </row>
    <row r="2572" spans="1:5" x14ac:dyDescent="0.2">
      <c r="A2572" s="488" t="s">
        <v>2829</v>
      </c>
      <c r="B2572" s="489">
        <v>334</v>
      </c>
      <c r="C2572" s="490">
        <v>275.89999999999998</v>
      </c>
      <c r="D2572" s="490">
        <v>506.65</v>
      </c>
      <c r="E2572" s="488"/>
    </row>
    <row r="2573" spans="1:5" x14ac:dyDescent="0.2">
      <c r="A2573" s="488" t="s">
        <v>2830</v>
      </c>
      <c r="B2573" s="489">
        <v>234</v>
      </c>
      <c r="C2573" s="490">
        <v>0</v>
      </c>
      <c r="D2573" s="490">
        <v>124.78</v>
      </c>
      <c r="E2573" s="488"/>
    </row>
    <row r="2574" spans="1:5" x14ac:dyDescent="0.2">
      <c r="A2574" s="488" t="s">
        <v>2831</v>
      </c>
      <c r="B2574" s="489">
        <v>387</v>
      </c>
      <c r="C2574" s="490">
        <v>0</v>
      </c>
      <c r="D2574" s="490">
        <v>37.090000000000003</v>
      </c>
      <c r="E2574" s="488"/>
    </row>
    <row r="2575" spans="1:5" x14ac:dyDescent="0.2">
      <c r="A2575" s="488" t="s">
        <v>2832</v>
      </c>
      <c r="B2575" s="489">
        <v>390</v>
      </c>
      <c r="C2575" s="490">
        <v>0</v>
      </c>
      <c r="D2575" s="490">
        <v>58.83</v>
      </c>
      <c r="E2575" s="488"/>
    </row>
    <row r="2576" spans="1:5" x14ac:dyDescent="0.2">
      <c r="A2576" s="488" t="s">
        <v>2833</v>
      </c>
      <c r="B2576" s="489">
        <v>292</v>
      </c>
      <c r="C2576" s="490">
        <v>0</v>
      </c>
      <c r="D2576" s="490">
        <v>86.93</v>
      </c>
      <c r="E2576" s="488"/>
    </row>
    <row r="2577" spans="1:5" x14ac:dyDescent="0.2">
      <c r="A2577" s="488" t="s">
        <v>2834</v>
      </c>
      <c r="B2577" s="489">
        <v>54</v>
      </c>
      <c r="C2577" s="490">
        <v>39.4</v>
      </c>
      <c r="D2577" s="490">
        <v>76.709999999999994</v>
      </c>
      <c r="E2577" s="488"/>
    </row>
    <row r="2578" spans="1:5" x14ac:dyDescent="0.2">
      <c r="A2578" s="488" t="s">
        <v>2835</v>
      </c>
      <c r="B2578" s="489">
        <v>333</v>
      </c>
      <c r="C2578" s="490">
        <v>0</v>
      </c>
      <c r="D2578" s="490">
        <v>66.59</v>
      </c>
      <c r="E2578" s="488"/>
    </row>
    <row r="2579" spans="1:5" x14ac:dyDescent="0.2">
      <c r="A2579" s="488" t="s">
        <v>2836</v>
      </c>
      <c r="B2579" s="489">
        <v>152</v>
      </c>
      <c r="C2579" s="490">
        <v>0</v>
      </c>
      <c r="D2579" s="490">
        <v>20.69</v>
      </c>
      <c r="E2579" s="488"/>
    </row>
    <row r="2580" spans="1:5" x14ac:dyDescent="0.2">
      <c r="A2580" s="488" t="s">
        <v>2837</v>
      </c>
      <c r="B2580" s="489">
        <v>263</v>
      </c>
      <c r="C2580" s="490">
        <v>0</v>
      </c>
      <c r="D2580" s="490">
        <v>28.98</v>
      </c>
      <c r="E2580" s="488"/>
    </row>
    <row r="2581" spans="1:5" x14ac:dyDescent="0.2">
      <c r="A2581" s="488" t="s">
        <v>2838</v>
      </c>
      <c r="B2581" s="489">
        <v>279</v>
      </c>
      <c r="C2581" s="490">
        <v>929.83</v>
      </c>
      <c r="D2581" s="490">
        <v>1122.58</v>
      </c>
      <c r="E2581" s="488"/>
    </row>
    <row r="2582" spans="1:5" x14ac:dyDescent="0.2">
      <c r="A2582" s="488" t="s">
        <v>2839</v>
      </c>
      <c r="B2582" s="489">
        <v>242</v>
      </c>
      <c r="C2582" s="490">
        <v>751.34</v>
      </c>
      <c r="D2582" s="490">
        <v>918.53</v>
      </c>
      <c r="E2582" s="488"/>
    </row>
    <row r="2583" spans="1:5" x14ac:dyDescent="0.2">
      <c r="A2583" s="488" t="s">
        <v>2840</v>
      </c>
      <c r="B2583" s="489">
        <v>209</v>
      </c>
      <c r="C2583" s="490">
        <v>0</v>
      </c>
      <c r="D2583" s="490">
        <v>98.9</v>
      </c>
      <c r="E2583" s="488"/>
    </row>
    <row r="2584" spans="1:5" x14ac:dyDescent="0.2">
      <c r="A2584" s="488" t="s">
        <v>2841</v>
      </c>
      <c r="B2584" s="489">
        <v>412</v>
      </c>
      <c r="C2584" s="490">
        <v>0</v>
      </c>
      <c r="D2584" s="490">
        <v>234.64</v>
      </c>
      <c r="E2584" s="488"/>
    </row>
    <row r="2585" spans="1:5" x14ac:dyDescent="0.2">
      <c r="A2585" s="488" t="s">
        <v>2842</v>
      </c>
      <c r="B2585" s="489">
        <v>248</v>
      </c>
      <c r="C2585" s="490">
        <v>20</v>
      </c>
      <c r="D2585" s="490">
        <v>191.33</v>
      </c>
      <c r="E2585" s="488"/>
    </row>
    <row r="2586" spans="1:5" x14ac:dyDescent="0.2">
      <c r="A2586" s="488" t="s">
        <v>2843</v>
      </c>
      <c r="B2586" s="489">
        <v>120</v>
      </c>
      <c r="C2586" s="490">
        <v>189.43</v>
      </c>
      <c r="D2586" s="490">
        <v>272.33</v>
      </c>
      <c r="E2586" s="488"/>
    </row>
    <row r="2587" spans="1:5" x14ac:dyDescent="0.2">
      <c r="A2587" s="488" t="s">
        <v>2844</v>
      </c>
      <c r="B2587" s="489">
        <v>304</v>
      </c>
      <c r="C2587" s="490">
        <v>0</v>
      </c>
      <c r="D2587" s="490">
        <v>39.07</v>
      </c>
      <c r="E2587" s="488"/>
    </row>
    <row r="2588" spans="1:5" x14ac:dyDescent="0.2">
      <c r="A2588" s="488" t="s">
        <v>2845</v>
      </c>
      <c r="B2588" s="489">
        <v>623</v>
      </c>
      <c r="C2588" s="490">
        <v>514.72</v>
      </c>
      <c r="D2588" s="490">
        <v>945.12</v>
      </c>
      <c r="E2588" s="488"/>
    </row>
    <row r="2589" spans="1:5" x14ac:dyDescent="0.2">
      <c r="A2589" s="488" t="s">
        <v>2846</v>
      </c>
      <c r="B2589" s="489">
        <v>162</v>
      </c>
      <c r="C2589" s="490">
        <v>0</v>
      </c>
      <c r="D2589" s="490">
        <v>15.67</v>
      </c>
      <c r="E2589" s="488"/>
    </row>
    <row r="2590" spans="1:5" x14ac:dyDescent="0.2">
      <c r="A2590" s="488" t="s">
        <v>2847</v>
      </c>
      <c r="B2590" s="489">
        <v>120</v>
      </c>
      <c r="C2590" s="490">
        <v>374.72</v>
      </c>
      <c r="D2590" s="490">
        <v>457.63</v>
      </c>
      <c r="E2590" s="488"/>
    </row>
    <row r="2591" spans="1:5" x14ac:dyDescent="0.2">
      <c r="A2591" s="488" t="s">
        <v>2848</v>
      </c>
      <c r="B2591" s="489">
        <v>293</v>
      </c>
      <c r="C2591" s="490">
        <v>152.32</v>
      </c>
      <c r="D2591" s="490">
        <v>354.74</v>
      </c>
      <c r="E2591" s="488"/>
    </row>
    <row r="2592" spans="1:5" x14ac:dyDescent="0.2">
      <c r="A2592" s="488" t="s">
        <v>2849</v>
      </c>
      <c r="B2592" s="489">
        <v>103</v>
      </c>
      <c r="C2592" s="490">
        <v>354.06</v>
      </c>
      <c r="D2592" s="490">
        <v>425.21</v>
      </c>
      <c r="E2592" s="488"/>
    </row>
    <row r="2593" spans="1:5" x14ac:dyDescent="0.2">
      <c r="A2593" s="488" t="s">
        <v>2850</v>
      </c>
      <c r="B2593" s="489">
        <v>197</v>
      </c>
      <c r="C2593" s="490">
        <v>0</v>
      </c>
      <c r="D2593" s="490">
        <v>77.63</v>
      </c>
      <c r="E2593" s="488"/>
    </row>
    <row r="2594" spans="1:5" x14ac:dyDescent="0.2">
      <c r="A2594" s="488" t="s">
        <v>2851</v>
      </c>
      <c r="B2594" s="489">
        <v>303</v>
      </c>
      <c r="C2594" s="490">
        <v>0</v>
      </c>
      <c r="D2594" s="490">
        <v>57.27</v>
      </c>
      <c r="E2594" s="488"/>
    </row>
    <row r="2595" spans="1:5" x14ac:dyDescent="0.2">
      <c r="A2595" s="488" t="s">
        <v>2852</v>
      </c>
      <c r="B2595" s="489">
        <v>277</v>
      </c>
      <c r="C2595" s="490">
        <v>0</v>
      </c>
      <c r="D2595" s="490">
        <v>127.3</v>
      </c>
      <c r="E2595" s="488"/>
    </row>
    <row r="2596" spans="1:5" x14ac:dyDescent="0.2">
      <c r="A2596" s="488" t="s">
        <v>2853</v>
      </c>
      <c r="B2596" s="489">
        <v>158</v>
      </c>
      <c r="C2596" s="490">
        <v>0</v>
      </c>
      <c r="D2596" s="490">
        <v>101.32</v>
      </c>
      <c r="E2596" s="488"/>
    </row>
    <row r="2597" spans="1:5" x14ac:dyDescent="0.2">
      <c r="A2597" s="488" t="s">
        <v>2854</v>
      </c>
      <c r="B2597" s="489">
        <v>330</v>
      </c>
      <c r="C2597" s="490">
        <v>120.22</v>
      </c>
      <c r="D2597" s="490">
        <v>348.2</v>
      </c>
      <c r="E2597" s="488"/>
    </row>
    <row r="2598" spans="1:5" x14ac:dyDescent="0.2">
      <c r="A2598" s="488" t="s">
        <v>2855</v>
      </c>
      <c r="B2598" s="489">
        <v>265</v>
      </c>
      <c r="C2598" s="490">
        <v>0</v>
      </c>
      <c r="D2598" s="490">
        <v>64.75</v>
      </c>
      <c r="E2598" s="488"/>
    </row>
    <row r="2599" spans="1:5" x14ac:dyDescent="0.2">
      <c r="A2599" s="488" t="s">
        <v>2856</v>
      </c>
      <c r="B2599" s="489">
        <v>350</v>
      </c>
      <c r="C2599" s="490">
        <v>0</v>
      </c>
      <c r="D2599" s="490">
        <v>41.67</v>
      </c>
      <c r="E2599" s="488"/>
    </row>
    <row r="2600" spans="1:5" x14ac:dyDescent="0.2">
      <c r="A2600" s="488" t="s">
        <v>2857</v>
      </c>
      <c r="B2600" s="489">
        <v>222</v>
      </c>
      <c r="C2600" s="490">
        <v>0</v>
      </c>
      <c r="D2600" s="490">
        <v>21.55</v>
      </c>
      <c r="E2600" s="488"/>
    </row>
    <row r="2601" spans="1:5" x14ac:dyDescent="0.2">
      <c r="A2601" s="488" t="s">
        <v>2858</v>
      </c>
      <c r="B2601" s="489">
        <v>313</v>
      </c>
      <c r="C2601" s="490">
        <v>0</v>
      </c>
      <c r="D2601" s="490">
        <v>70.83</v>
      </c>
      <c r="E2601" s="488"/>
    </row>
    <row r="2602" spans="1:5" x14ac:dyDescent="0.2">
      <c r="A2602" s="488" t="s">
        <v>2859</v>
      </c>
      <c r="B2602" s="489">
        <v>182</v>
      </c>
      <c r="C2602" s="490">
        <v>189.17</v>
      </c>
      <c r="D2602" s="490">
        <v>314.91000000000003</v>
      </c>
      <c r="E2602" s="488"/>
    </row>
    <row r="2603" spans="1:5" x14ac:dyDescent="0.2">
      <c r="A2603" s="488" t="s">
        <v>2860</v>
      </c>
      <c r="B2603" s="489">
        <v>433</v>
      </c>
      <c r="C2603" s="490">
        <v>0</v>
      </c>
      <c r="D2603" s="490">
        <v>105.52</v>
      </c>
      <c r="E2603" s="488"/>
    </row>
    <row r="2604" spans="1:5" x14ac:dyDescent="0.2">
      <c r="A2604" s="488" t="s">
        <v>2861</v>
      </c>
      <c r="B2604" s="489">
        <v>157</v>
      </c>
      <c r="C2604" s="490">
        <v>66.23</v>
      </c>
      <c r="D2604" s="490">
        <v>174.7</v>
      </c>
      <c r="E2604" s="488"/>
    </row>
    <row r="2605" spans="1:5" x14ac:dyDescent="0.2">
      <c r="A2605" s="488" t="s">
        <v>2862</v>
      </c>
      <c r="B2605" s="489">
        <v>159</v>
      </c>
      <c r="C2605" s="490">
        <v>196.67</v>
      </c>
      <c r="D2605" s="490">
        <v>306.51</v>
      </c>
      <c r="E2605" s="488"/>
    </row>
    <row r="2606" spans="1:5" x14ac:dyDescent="0.2">
      <c r="A2606" s="488" t="s">
        <v>2863</v>
      </c>
      <c r="B2606" s="489">
        <v>74</v>
      </c>
      <c r="C2606" s="490">
        <v>0</v>
      </c>
      <c r="D2606" s="490">
        <v>32.4</v>
      </c>
      <c r="E2606" s="488"/>
    </row>
    <row r="2607" spans="1:5" x14ac:dyDescent="0.2">
      <c r="A2607" s="488" t="s">
        <v>2864</v>
      </c>
      <c r="B2607" s="489">
        <v>163</v>
      </c>
      <c r="C2607" s="490">
        <v>523.99</v>
      </c>
      <c r="D2607" s="490">
        <v>636.6</v>
      </c>
      <c r="E2607" s="488"/>
    </row>
    <row r="2608" spans="1:5" x14ac:dyDescent="0.2">
      <c r="A2608" s="488" t="s">
        <v>2865</v>
      </c>
      <c r="B2608" s="489">
        <v>145</v>
      </c>
      <c r="C2608" s="490">
        <v>0</v>
      </c>
      <c r="D2608" s="490">
        <v>75.040000000000006</v>
      </c>
      <c r="E2608" s="488"/>
    </row>
    <row r="2609" spans="1:5" x14ac:dyDescent="0.2">
      <c r="A2609" s="488" t="s">
        <v>2866</v>
      </c>
      <c r="B2609" s="489">
        <v>237</v>
      </c>
      <c r="C2609" s="490">
        <v>0</v>
      </c>
      <c r="D2609" s="490">
        <v>23.47</v>
      </c>
      <c r="E2609" s="488"/>
    </row>
    <row r="2610" spans="1:5" x14ac:dyDescent="0.2">
      <c r="A2610" s="488" t="s">
        <v>2867</v>
      </c>
      <c r="B2610" s="489">
        <v>561</v>
      </c>
      <c r="C2610" s="490">
        <v>0</v>
      </c>
      <c r="D2610" s="490">
        <v>229.74</v>
      </c>
      <c r="E2610" s="488"/>
    </row>
    <row r="2611" spans="1:5" x14ac:dyDescent="0.2">
      <c r="A2611" s="488" t="s">
        <v>2868</v>
      </c>
      <c r="B2611" s="489">
        <v>113</v>
      </c>
      <c r="C2611" s="490">
        <v>0</v>
      </c>
      <c r="D2611" s="490">
        <v>33.79</v>
      </c>
      <c r="E2611" s="488"/>
    </row>
    <row r="2612" spans="1:5" x14ac:dyDescent="0.2">
      <c r="A2612" s="488" t="s">
        <v>2869</v>
      </c>
      <c r="B2612" s="489">
        <v>496</v>
      </c>
      <c r="C2612" s="490">
        <v>0</v>
      </c>
      <c r="D2612" s="490">
        <v>158.52000000000001</v>
      </c>
      <c r="E2612" s="488"/>
    </row>
    <row r="2613" spans="1:5" x14ac:dyDescent="0.2">
      <c r="A2613" s="488" t="s">
        <v>2870</v>
      </c>
      <c r="B2613" s="489">
        <v>166</v>
      </c>
      <c r="C2613" s="490">
        <v>97.96</v>
      </c>
      <c r="D2613" s="490">
        <v>212.64</v>
      </c>
      <c r="E2613" s="488"/>
    </row>
    <row r="2614" spans="1:5" x14ac:dyDescent="0.2">
      <c r="A2614" s="488" t="s">
        <v>2871</v>
      </c>
      <c r="B2614" s="489">
        <v>88</v>
      </c>
      <c r="C2614" s="490">
        <v>137.78</v>
      </c>
      <c r="D2614" s="490">
        <v>198.58</v>
      </c>
      <c r="E2614" s="488"/>
    </row>
    <row r="2615" spans="1:5" x14ac:dyDescent="0.2">
      <c r="A2615" s="488" t="s">
        <v>2872</v>
      </c>
      <c r="B2615" s="489">
        <v>80</v>
      </c>
      <c r="C2615" s="490">
        <v>1.72</v>
      </c>
      <c r="D2615" s="490">
        <v>56.99</v>
      </c>
      <c r="E2615" s="488"/>
    </row>
    <row r="2616" spans="1:5" x14ac:dyDescent="0.2">
      <c r="A2616" s="488" t="s">
        <v>2873</v>
      </c>
      <c r="B2616" s="489">
        <v>403</v>
      </c>
      <c r="C2616" s="490">
        <v>0</v>
      </c>
      <c r="D2616" s="490">
        <v>154.44999999999999</v>
      </c>
      <c r="E2616" s="488"/>
    </row>
    <row r="2617" spans="1:5" x14ac:dyDescent="0.2">
      <c r="A2617" s="488" t="s">
        <v>2874</v>
      </c>
      <c r="B2617" s="489">
        <v>256</v>
      </c>
      <c r="C2617" s="490">
        <v>0</v>
      </c>
      <c r="D2617" s="490">
        <v>54.89</v>
      </c>
      <c r="E2617" s="488"/>
    </row>
    <row r="2618" spans="1:5" x14ac:dyDescent="0.2">
      <c r="A2618" s="488" t="s">
        <v>2875</v>
      </c>
      <c r="B2618" s="489">
        <v>126</v>
      </c>
      <c r="C2618" s="490">
        <v>8.8000000000000007</v>
      </c>
      <c r="D2618" s="490">
        <v>95.85</v>
      </c>
      <c r="E2618" s="488"/>
    </row>
    <row r="2619" spans="1:5" x14ac:dyDescent="0.2">
      <c r="A2619" s="488" t="s">
        <v>2876</v>
      </c>
      <c r="B2619" s="489">
        <v>162</v>
      </c>
      <c r="C2619" s="490">
        <v>0</v>
      </c>
      <c r="D2619" s="490">
        <v>88.75</v>
      </c>
      <c r="E2619" s="488"/>
    </row>
    <row r="2620" spans="1:5" x14ac:dyDescent="0.2">
      <c r="A2620" s="488" t="s">
        <v>2877</v>
      </c>
      <c r="B2620" s="489">
        <v>175</v>
      </c>
      <c r="C2620" s="490">
        <v>294.19</v>
      </c>
      <c r="D2620" s="490">
        <v>415.09</v>
      </c>
      <c r="E2620" s="488"/>
    </row>
    <row r="2621" spans="1:5" x14ac:dyDescent="0.2">
      <c r="A2621" s="488" t="s">
        <v>2878</v>
      </c>
      <c r="B2621" s="489">
        <v>184</v>
      </c>
      <c r="C2621" s="490">
        <v>0</v>
      </c>
      <c r="D2621" s="490">
        <v>47.01</v>
      </c>
      <c r="E2621" s="488"/>
    </row>
    <row r="2622" spans="1:5" x14ac:dyDescent="0.2">
      <c r="A2622" s="488" t="s">
        <v>2879</v>
      </c>
      <c r="B2622" s="489">
        <v>290</v>
      </c>
      <c r="C2622" s="490">
        <v>16.48</v>
      </c>
      <c r="D2622" s="490">
        <v>216.83</v>
      </c>
      <c r="E2622" s="488"/>
    </row>
    <row r="2623" spans="1:5" x14ac:dyDescent="0.2">
      <c r="A2623" s="488" t="s">
        <v>2880</v>
      </c>
      <c r="B2623" s="489">
        <v>280</v>
      </c>
      <c r="C2623" s="490">
        <v>0</v>
      </c>
      <c r="D2623" s="490">
        <v>134.13</v>
      </c>
      <c r="E2623" s="488"/>
    </row>
    <row r="2624" spans="1:5" x14ac:dyDescent="0.2">
      <c r="A2624" s="488" t="s">
        <v>2881</v>
      </c>
      <c r="B2624" s="489">
        <v>306</v>
      </c>
      <c r="C2624" s="490">
        <v>0</v>
      </c>
      <c r="D2624" s="490">
        <v>150.03</v>
      </c>
      <c r="E2624" s="488"/>
    </row>
    <row r="2625" spans="1:5" x14ac:dyDescent="0.2">
      <c r="A2625" s="488" t="s">
        <v>2882</v>
      </c>
      <c r="B2625" s="489">
        <v>154</v>
      </c>
      <c r="C2625" s="490">
        <v>0</v>
      </c>
      <c r="D2625" s="490">
        <v>40.4</v>
      </c>
      <c r="E2625" s="488"/>
    </row>
    <row r="2626" spans="1:5" x14ac:dyDescent="0.2">
      <c r="A2626" s="488" t="s">
        <v>2883</v>
      </c>
      <c r="B2626" s="489">
        <v>180</v>
      </c>
      <c r="C2626" s="490">
        <v>123.45</v>
      </c>
      <c r="D2626" s="490">
        <v>247.81</v>
      </c>
      <c r="E2626" s="488"/>
    </row>
    <row r="2627" spans="1:5" x14ac:dyDescent="0.2">
      <c r="A2627" s="488" t="s">
        <v>2884</v>
      </c>
      <c r="B2627" s="489">
        <v>266</v>
      </c>
      <c r="C2627" s="490">
        <v>0</v>
      </c>
      <c r="D2627" s="490">
        <v>116.6</v>
      </c>
      <c r="E2627" s="488"/>
    </row>
    <row r="2628" spans="1:5" x14ac:dyDescent="0.2">
      <c r="A2628" s="488" t="s">
        <v>2885</v>
      </c>
      <c r="B2628" s="489">
        <v>98</v>
      </c>
      <c r="C2628" s="490">
        <v>0</v>
      </c>
      <c r="D2628" s="490">
        <v>29.42</v>
      </c>
      <c r="E2628" s="488"/>
    </row>
    <row r="2629" spans="1:5" x14ac:dyDescent="0.2">
      <c r="A2629" s="488" t="s">
        <v>2886</v>
      </c>
      <c r="B2629" s="489">
        <v>250</v>
      </c>
      <c r="C2629" s="490">
        <v>70.8</v>
      </c>
      <c r="D2629" s="490">
        <v>243.51</v>
      </c>
      <c r="E2629" s="488"/>
    </row>
    <row r="2630" spans="1:5" x14ac:dyDescent="0.2">
      <c r="A2630" s="488" t="s">
        <v>2887</v>
      </c>
      <c r="B2630" s="489">
        <v>168</v>
      </c>
      <c r="C2630" s="490">
        <v>152.71</v>
      </c>
      <c r="D2630" s="490">
        <v>268.77</v>
      </c>
      <c r="E2630" s="488"/>
    </row>
    <row r="2631" spans="1:5" x14ac:dyDescent="0.2">
      <c r="A2631" s="488" t="s">
        <v>2888</v>
      </c>
      <c r="B2631" s="489">
        <v>148</v>
      </c>
      <c r="C2631" s="490">
        <v>0</v>
      </c>
      <c r="D2631" s="490">
        <v>40.36</v>
      </c>
      <c r="E2631" s="488"/>
    </row>
    <row r="2632" spans="1:5" x14ac:dyDescent="0.2">
      <c r="A2632" s="488" t="s">
        <v>2889</v>
      </c>
      <c r="B2632" s="489">
        <v>346</v>
      </c>
      <c r="C2632" s="490">
        <v>108.45</v>
      </c>
      <c r="D2632" s="490">
        <v>347.49</v>
      </c>
      <c r="E2632" s="488"/>
    </row>
    <row r="2633" spans="1:5" x14ac:dyDescent="0.2">
      <c r="A2633" s="488" t="s">
        <v>2890</v>
      </c>
      <c r="B2633" s="489">
        <v>213</v>
      </c>
      <c r="C2633" s="490">
        <v>0</v>
      </c>
      <c r="D2633" s="490">
        <v>68.92</v>
      </c>
      <c r="E2633" s="488"/>
    </row>
    <row r="2634" spans="1:5" x14ac:dyDescent="0.2">
      <c r="A2634" s="488" t="s">
        <v>2891</v>
      </c>
      <c r="B2634" s="489">
        <v>193</v>
      </c>
      <c r="C2634" s="490">
        <v>0</v>
      </c>
      <c r="D2634" s="490">
        <v>85.93</v>
      </c>
      <c r="E2634" s="488"/>
    </row>
    <row r="2635" spans="1:5" x14ac:dyDescent="0.2">
      <c r="A2635" s="488" t="s">
        <v>2892</v>
      </c>
      <c r="B2635" s="489">
        <v>344</v>
      </c>
      <c r="C2635" s="490">
        <v>0</v>
      </c>
      <c r="D2635" s="490">
        <v>179.51</v>
      </c>
      <c r="E2635" s="488"/>
    </row>
    <row r="2636" spans="1:5" x14ac:dyDescent="0.2">
      <c r="A2636" s="488" t="s">
        <v>2893</v>
      </c>
      <c r="B2636" s="489">
        <v>223</v>
      </c>
      <c r="C2636" s="490">
        <v>342.15</v>
      </c>
      <c r="D2636" s="490">
        <v>496.22</v>
      </c>
      <c r="E2636" s="488"/>
    </row>
    <row r="2637" spans="1:5" x14ac:dyDescent="0.2">
      <c r="A2637" s="488" t="s">
        <v>2894</v>
      </c>
      <c r="B2637" s="489">
        <v>251</v>
      </c>
      <c r="C2637" s="490">
        <v>74.5</v>
      </c>
      <c r="D2637" s="490">
        <v>247.91</v>
      </c>
      <c r="E2637" s="488"/>
    </row>
    <row r="2638" spans="1:5" x14ac:dyDescent="0.2">
      <c r="A2638" s="488" t="s">
        <v>2895</v>
      </c>
      <c r="B2638" s="489">
        <v>396</v>
      </c>
      <c r="C2638" s="490">
        <v>0</v>
      </c>
      <c r="D2638" s="490">
        <v>59.96</v>
      </c>
      <c r="E2638" s="488"/>
    </row>
    <row r="2639" spans="1:5" x14ac:dyDescent="0.2">
      <c r="A2639" s="488" t="s">
        <v>2896</v>
      </c>
      <c r="B2639" s="489">
        <v>223</v>
      </c>
      <c r="C2639" s="490">
        <v>367.22</v>
      </c>
      <c r="D2639" s="490">
        <v>521.29</v>
      </c>
      <c r="E2639" s="488"/>
    </row>
    <row r="2640" spans="1:5" x14ac:dyDescent="0.2">
      <c r="A2640" s="488" t="s">
        <v>2897</v>
      </c>
      <c r="B2640" s="489">
        <v>248</v>
      </c>
      <c r="C2640" s="490">
        <v>0</v>
      </c>
      <c r="D2640" s="490">
        <v>165.84</v>
      </c>
      <c r="E2640" s="488"/>
    </row>
    <row r="2641" spans="1:5" x14ac:dyDescent="0.2">
      <c r="A2641" s="488" t="s">
        <v>2898</v>
      </c>
      <c r="B2641" s="489">
        <v>150</v>
      </c>
      <c r="C2641" s="490">
        <v>0</v>
      </c>
      <c r="D2641" s="490">
        <v>35.76</v>
      </c>
      <c r="E2641" s="488"/>
    </row>
    <row r="2642" spans="1:5" x14ac:dyDescent="0.2">
      <c r="A2642" s="488" t="s">
        <v>2899</v>
      </c>
      <c r="B2642" s="489">
        <v>85</v>
      </c>
      <c r="C2642" s="490">
        <v>0</v>
      </c>
      <c r="D2642" s="490">
        <v>19.82</v>
      </c>
      <c r="E2642" s="488"/>
    </row>
    <row r="2643" spans="1:5" x14ac:dyDescent="0.2">
      <c r="A2643" s="488" t="s">
        <v>2900</v>
      </c>
      <c r="B2643" s="489">
        <v>281</v>
      </c>
      <c r="C2643" s="490">
        <v>0</v>
      </c>
      <c r="D2643" s="490">
        <v>52.51</v>
      </c>
      <c r="E2643" s="488"/>
    </row>
    <row r="2644" spans="1:5" x14ac:dyDescent="0.2">
      <c r="A2644" s="488" t="s">
        <v>2901</v>
      </c>
      <c r="B2644" s="489">
        <v>423</v>
      </c>
      <c r="C2644" s="490">
        <v>0</v>
      </c>
      <c r="D2644" s="490">
        <v>10.93</v>
      </c>
      <c r="E2644" s="488"/>
    </row>
    <row r="2645" spans="1:5" x14ac:dyDescent="0.2">
      <c r="A2645" s="488" t="s">
        <v>2902</v>
      </c>
      <c r="B2645" s="489">
        <v>382</v>
      </c>
      <c r="C2645" s="490">
        <v>0</v>
      </c>
      <c r="D2645" s="490">
        <v>104.19</v>
      </c>
      <c r="E2645" s="488"/>
    </row>
    <row r="2646" spans="1:5" x14ac:dyDescent="0.2">
      <c r="A2646" s="488" t="s">
        <v>2903</v>
      </c>
      <c r="B2646" s="489">
        <v>81</v>
      </c>
      <c r="C2646" s="490">
        <v>0</v>
      </c>
      <c r="D2646" s="490">
        <v>11.05</v>
      </c>
      <c r="E2646" s="488"/>
    </row>
    <row r="2647" spans="1:5" x14ac:dyDescent="0.2">
      <c r="A2647" s="488" t="s">
        <v>2904</v>
      </c>
      <c r="B2647" s="489">
        <v>409</v>
      </c>
      <c r="C2647" s="490">
        <v>0</v>
      </c>
      <c r="D2647" s="490">
        <v>83.92</v>
      </c>
      <c r="E2647" s="488"/>
    </row>
    <row r="2648" spans="1:5" x14ac:dyDescent="0.2">
      <c r="A2648" s="488" t="s">
        <v>2905</v>
      </c>
      <c r="B2648" s="489">
        <v>113</v>
      </c>
      <c r="C2648" s="490">
        <v>215.87</v>
      </c>
      <c r="D2648" s="490">
        <v>293.93</v>
      </c>
      <c r="E2648" s="488"/>
    </row>
    <row r="2649" spans="1:5" x14ac:dyDescent="0.2">
      <c r="A2649" s="488" t="s">
        <v>2906</v>
      </c>
      <c r="B2649" s="489">
        <v>112</v>
      </c>
      <c r="C2649" s="490">
        <v>0</v>
      </c>
      <c r="D2649" s="490">
        <v>0</v>
      </c>
      <c r="E2649" s="488"/>
    </row>
    <row r="2650" spans="1:5" x14ac:dyDescent="0.2">
      <c r="A2650" s="488" t="s">
        <v>2907</v>
      </c>
      <c r="B2650" s="489">
        <v>41</v>
      </c>
      <c r="C2650" s="490">
        <v>4.96</v>
      </c>
      <c r="D2650" s="490">
        <v>33.29</v>
      </c>
      <c r="E2650" s="488"/>
    </row>
    <row r="2651" spans="1:5" x14ac:dyDescent="0.2">
      <c r="A2651" s="488" t="s">
        <v>2908</v>
      </c>
      <c r="B2651" s="489">
        <v>89</v>
      </c>
      <c r="C2651" s="490">
        <v>41.64</v>
      </c>
      <c r="D2651" s="490">
        <v>103.13</v>
      </c>
      <c r="E2651" s="488"/>
    </row>
    <row r="2652" spans="1:5" x14ac:dyDescent="0.2">
      <c r="A2652" s="488" t="s">
        <v>2909</v>
      </c>
      <c r="B2652" s="489">
        <v>232</v>
      </c>
      <c r="C2652" s="490">
        <v>0</v>
      </c>
      <c r="D2652" s="490">
        <v>34.270000000000003</v>
      </c>
      <c r="E2652" s="488"/>
    </row>
    <row r="2653" spans="1:5" x14ac:dyDescent="0.2">
      <c r="A2653" s="488" t="s">
        <v>2910</v>
      </c>
      <c r="B2653" s="489">
        <v>371</v>
      </c>
      <c r="C2653" s="490">
        <v>0</v>
      </c>
      <c r="D2653" s="490">
        <v>47.32</v>
      </c>
      <c r="E2653" s="488"/>
    </row>
    <row r="2654" spans="1:5" x14ac:dyDescent="0.2">
      <c r="A2654" s="488" t="s">
        <v>2911</v>
      </c>
      <c r="B2654" s="489">
        <v>63</v>
      </c>
      <c r="C2654" s="490">
        <v>0</v>
      </c>
      <c r="D2654" s="490">
        <v>39.67</v>
      </c>
      <c r="E2654" s="488"/>
    </row>
    <row r="2655" spans="1:5" x14ac:dyDescent="0.2">
      <c r="A2655" s="488" t="s">
        <v>2912</v>
      </c>
      <c r="B2655" s="489">
        <v>185</v>
      </c>
      <c r="C2655" s="490">
        <v>126.4</v>
      </c>
      <c r="D2655" s="490">
        <v>254.21</v>
      </c>
      <c r="E2655" s="488"/>
    </row>
    <row r="2656" spans="1:5" x14ac:dyDescent="0.2">
      <c r="A2656" s="488" t="s">
        <v>2913</v>
      </c>
      <c r="B2656" s="489">
        <v>79</v>
      </c>
      <c r="C2656" s="490">
        <v>91.36</v>
      </c>
      <c r="D2656" s="490">
        <v>145.94</v>
      </c>
      <c r="E2656" s="488"/>
    </row>
    <row r="2657" spans="1:5" x14ac:dyDescent="0.2">
      <c r="A2657" s="488" t="s">
        <v>2914</v>
      </c>
      <c r="B2657" s="489">
        <v>41</v>
      </c>
      <c r="C2657" s="490">
        <v>8.64</v>
      </c>
      <c r="D2657" s="490">
        <v>36.97</v>
      </c>
      <c r="E2657" s="488"/>
    </row>
    <row r="2658" spans="1:5" x14ac:dyDescent="0.2">
      <c r="A2658" s="488" t="s">
        <v>2915</v>
      </c>
      <c r="B2658" s="489">
        <v>233</v>
      </c>
      <c r="C2658" s="490">
        <v>0</v>
      </c>
      <c r="D2658" s="490">
        <v>66.930000000000007</v>
      </c>
      <c r="E2658" s="488"/>
    </row>
    <row r="2659" spans="1:5" x14ac:dyDescent="0.2">
      <c r="A2659" s="488" t="s">
        <v>2916</v>
      </c>
      <c r="B2659" s="489">
        <v>257</v>
      </c>
      <c r="C2659" s="490">
        <v>47.54</v>
      </c>
      <c r="D2659" s="490">
        <v>225.09</v>
      </c>
      <c r="E2659" s="488"/>
    </row>
    <row r="2660" spans="1:5" x14ac:dyDescent="0.2">
      <c r="A2660" s="488" t="s">
        <v>2917</v>
      </c>
      <c r="B2660" s="489">
        <v>181</v>
      </c>
      <c r="C2660" s="490">
        <v>0</v>
      </c>
      <c r="D2660" s="490">
        <v>96.62</v>
      </c>
      <c r="E2660" s="488"/>
    </row>
    <row r="2661" spans="1:5" x14ac:dyDescent="0.2">
      <c r="A2661" s="488" t="s">
        <v>2918</v>
      </c>
      <c r="B2661" s="489">
        <v>95</v>
      </c>
      <c r="C2661" s="490">
        <v>8.66</v>
      </c>
      <c r="D2661" s="490">
        <v>74.290000000000006</v>
      </c>
      <c r="E2661" s="488"/>
    </row>
    <row r="2662" spans="1:5" x14ac:dyDescent="0.2">
      <c r="A2662" s="488" t="s">
        <v>2919</v>
      </c>
      <c r="B2662" s="489">
        <v>255</v>
      </c>
      <c r="C2662" s="490">
        <v>354.7</v>
      </c>
      <c r="D2662" s="490">
        <v>530.87</v>
      </c>
      <c r="E2662" s="488"/>
    </row>
    <row r="2663" spans="1:5" x14ac:dyDescent="0.2">
      <c r="A2663" s="488" t="s">
        <v>2920</v>
      </c>
      <c r="B2663" s="489">
        <v>190</v>
      </c>
      <c r="C2663" s="490">
        <v>49.89</v>
      </c>
      <c r="D2663" s="490">
        <v>181.15</v>
      </c>
      <c r="E2663" s="488"/>
    </row>
    <row r="2664" spans="1:5" x14ac:dyDescent="0.2">
      <c r="A2664" s="488" t="s">
        <v>2921</v>
      </c>
      <c r="B2664" s="489">
        <v>240</v>
      </c>
      <c r="C2664" s="490">
        <v>42.68</v>
      </c>
      <c r="D2664" s="490">
        <v>208.49</v>
      </c>
      <c r="E2664" s="488"/>
    </row>
    <row r="2665" spans="1:5" x14ac:dyDescent="0.2">
      <c r="A2665" s="488" t="s">
        <v>2922</v>
      </c>
      <c r="B2665" s="489">
        <v>402</v>
      </c>
      <c r="C2665" s="490">
        <v>0</v>
      </c>
      <c r="D2665" s="490">
        <v>10.89</v>
      </c>
      <c r="E2665" s="488"/>
    </row>
    <row r="2666" spans="1:5" x14ac:dyDescent="0.2">
      <c r="A2666" s="488" t="s">
        <v>2923</v>
      </c>
      <c r="B2666" s="489">
        <v>49</v>
      </c>
      <c r="C2666" s="490">
        <v>0</v>
      </c>
      <c r="D2666" s="490">
        <v>0</v>
      </c>
      <c r="E2666" s="488"/>
    </row>
    <row r="2667" spans="1:5" x14ac:dyDescent="0.2">
      <c r="A2667" s="488" t="s">
        <v>2924</v>
      </c>
      <c r="B2667" s="489">
        <v>144</v>
      </c>
      <c r="C2667" s="490">
        <v>0</v>
      </c>
      <c r="D2667" s="490">
        <v>39.83</v>
      </c>
      <c r="E2667" s="488"/>
    </row>
    <row r="2668" spans="1:5" x14ac:dyDescent="0.2">
      <c r="A2668" s="488" t="s">
        <v>2925</v>
      </c>
      <c r="B2668" s="489">
        <v>324</v>
      </c>
      <c r="C2668" s="490">
        <v>381.83</v>
      </c>
      <c r="D2668" s="490">
        <v>605.66999999999996</v>
      </c>
      <c r="E2668" s="488"/>
    </row>
    <row r="2669" spans="1:5" x14ac:dyDescent="0.2">
      <c r="A2669" s="488" t="s">
        <v>2926</v>
      </c>
      <c r="B2669" s="489">
        <v>422</v>
      </c>
      <c r="C2669" s="490">
        <v>45.79</v>
      </c>
      <c r="D2669" s="490">
        <v>337.33</v>
      </c>
      <c r="E2669" s="488"/>
    </row>
    <row r="2670" spans="1:5" x14ac:dyDescent="0.2">
      <c r="A2670" s="488" t="s">
        <v>2927</v>
      </c>
      <c r="B2670" s="489">
        <v>54</v>
      </c>
      <c r="C2670" s="490">
        <v>0</v>
      </c>
      <c r="D2670" s="490">
        <v>15.69</v>
      </c>
      <c r="E2670" s="488"/>
    </row>
    <row r="2671" spans="1:5" x14ac:dyDescent="0.2">
      <c r="A2671" s="488" t="s">
        <v>2928</v>
      </c>
      <c r="B2671" s="489">
        <v>219</v>
      </c>
      <c r="C2671" s="490">
        <v>0</v>
      </c>
      <c r="D2671" s="490">
        <v>44.1</v>
      </c>
      <c r="E2671" s="488"/>
    </row>
    <row r="2672" spans="1:5" x14ac:dyDescent="0.2">
      <c r="A2672" s="488" t="s">
        <v>2929</v>
      </c>
      <c r="B2672" s="489">
        <v>32</v>
      </c>
      <c r="C2672" s="490">
        <v>0</v>
      </c>
      <c r="D2672" s="490">
        <v>0</v>
      </c>
      <c r="E2672" s="488" t="s">
        <v>344</v>
      </c>
    </row>
    <row r="2673" spans="1:5" x14ac:dyDescent="0.2">
      <c r="A2673" s="488" t="s">
        <v>2930</v>
      </c>
      <c r="B2673" s="489">
        <v>128</v>
      </c>
      <c r="C2673" s="490">
        <v>52.02</v>
      </c>
      <c r="D2673" s="490">
        <v>140.44999999999999</v>
      </c>
      <c r="E2673" s="488"/>
    </row>
    <row r="2674" spans="1:5" x14ac:dyDescent="0.2">
      <c r="A2674" s="488" t="s">
        <v>2931</v>
      </c>
      <c r="B2674" s="489">
        <v>67</v>
      </c>
      <c r="C2674" s="490">
        <v>0</v>
      </c>
      <c r="D2674" s="490">
        <v>34.44</v>
      </c>
      <c r="E2674" s="488"/>
    </row>
    <row r="2675" spans="1:5" x14ac:dyDescent="0.2">
      <c r="A2675" s="488" t="s">
        <v>2932</v>
      </c>
      <c r="B2675" s="489">
        <v>245</v>
      </c>
      <c r="C2675" s="490">
        <v>120.73</v>
      </c>
      <c r="D2675" s="490">
        <v>289.99</v>
      </c>
      <c r="E2675" s="488"/>
    </row>
    <row r="2676" spans="1:5" x14ac:dyDescent="0.2">
      <c r="A2676" s="488" t="s">
        <v>2933</v>
      </c>
      <c r="B2676" s="489">
        <v>114</v>
      </c>
      <c r="C2676" s="490">
        <v>26.86</v>
      </c>
      <c r="D2676" s="490">
        <v>105.62</v>
      </c>
      <c r="E2676" s="488"/>
    </row>
    <row r="2677" spans="1:5" x14ac:dyDescent="0.2">
      <c r="A2677" s="488" t="s">
        <v>2934</v>
      </c>
      <c r="B2677" s="489">
        <v>74</v>
      </c>
      <c r="C2677" s="490">
        <v>58.04</v>
      </c>
      <c r="D2677" s="490">
        <v>109.17</v>
      </c>
      <c r="E2677" s="488"/>
    </row>
    <row r="2678" spans="1:5" x14ac:dyDescent="0.2">
      <c r="A2678" s="488" t="s">
        <v>2935</v>
      </c>
      <c r="B2678" s="489">
        <v>235</v>
      </c>
      <c r="C2678" s="490">
        <v>0</v>
      </c>
      <c r="D2678" s="490">
        <v>107.17</v>
      </c>
      <c r="E2678" s="488"/>
    </row>
    <row r="2679" spans="1:5" x14ac:dyDescent="0.2">
      <c r="A2679" s="488" t="s">
        <v>2936</v>
      </c>
      <c r="B2679" s="489">
        <v>259</v>
      </c>
      <c r="C2679" s="490">
        <v>8.07</v>
      </c>
      <c r="D2679" s="490">
        <v>187</v>
      </c>
      <c r="E2679" s="488"/>
    </row>
    <row r="2680" spans="1:5" x14ac:dyDescent="0.2">
      <c r="A2680" s="488" t="s">
        <v>2937</v>
      </c>
      <c r="B2680" s="489">
        <v>247</v>
      </c>
      <c r="C2680" s="490">
        <v>104.05</v>
      </c>
      <c r="D2680" s="490">
        <v>274.7</v>
      </c>
      <c r="E2680" s="488"/>
    </row>
    <row r="2681" spans="1:5" x14ac:dyDescent="0.2">
      <c r="A2681" s="488" t="s">
        <v>2938</v>
      </c>
      <c r="B2681" s="489">
        <v>75</v>
      </c>
      <c r="C2681" s="490">
        <v>93.12</v>
      </c>
      <c r="D2681" s="490">
        <v>144.94</v>
      </c>
      <c r="E2681" s="488"/>
    </row>
    <row r="2682" spans="1:5" x14ac:dyDescent="0.2">
      <c r="A2682" s="488" t="s">
        <v>2939</v>
      </c>
      <c r="B2682" s="489">
        <v>68</v>
      </c>
      <c r="C2682" s="490">
        <v>0</v>
      </c>
      <c r="D2682" s="490">
        <v>17.09</v>
      </c>
      <c r="E2682" s="488"/>
    </row>
    <row r="2683" spans="1:5" x14ac:dyDescent="0.2">
      <c r="A2683" s="488" t="s">
        <v>2940</v>
      </c>
      <c r="B2683" s="489">
        <v>124</v>
      </c>
      <c r="C2683" s="490">
        <v>354.39</v>
      </c>
      <c r="D2683" s="490">
        <v>440.06</v>
      </c>
      <c r="E2683" s="488"/>
    </row>
    <row r="2684" spans="1:5" x14ac:dyDescent="0.2">
      <c r="A2684" s="488" t="s">
        <v>2941</v>
      </c>
      <c r="B2684" s="489">
        <v>150</v>
      </c>
      <c r="C2684" s="490">
        <v>349.09</v>
      </c>
      <c r="D2684" s="490">
        <v>452.72</v>
      </c>
      <c r="E2684" s="488"/>
    </row>
    <row r="2685" spans="1:5" x14ac:dyDescent="0.2">
      <c r="A2685" s="488" t="s">
        <v>2942</v>
      </c>
      <c r="B2685" s="489">
        <v>101</v>
      </c>
      <c r="C2685" s="490">
        <v>17.37</v>
      </c>
      <c r="D2685" s="490">
        <v>87.15</v>
      </c>
      <c r="E2685" s="488"/>
    </row>
    <row r="2686" spans="1:5" x14ac:dyDescent="0.2">
      <c r="A2686" s="488" t="s">
        <v>2943</v>
      </c>
      <c r="B2686" s="489">
        <v>327</v>
      </c>
      <c r="C2686" s="490">
        <v>151.65</v>
      </c>
      <c r="D2686" s="490">
        <v>377.56</v>
      </c>
      <c r="E2686" s="488"/>
    </row>
    <row r="2687" spans="1:5" x14ac:dyDescent="0.2">
      <c r="A2687" s="488" t="s">
        <v>2944</v>
      </c>
      <c r="B2687" s="489">
        <v>272</v>
      </c>
      <c r="C2687" s="490">
        <v>98.57</v>
      </c>
      <c r="D2687" s="490">
        <v>286.49</v>
      </c>
      <c r="E2687" s="488"/>
    </row>
    <row r="2688" spans="1:5" x14ac:dyDescent="0.2">
      <c r="A2688" s="488" t="s">
        <v>2945</v>
      </c>
      <c r="B2688" s="489">
        <v>79</v>
      </c>
      <c r="C2688" s="490">
        <v>187.3</v>
      </c>
      <c r="D2688" s="490">
        <v>241.88</v>
      </c>
      <c r="E2688" s="488"/>
    </row>
    <row r="2689" spans="1:5" x14ac:dyDescent="0.2">
      <c r="A2689" s="488" t="s">
        <v>2946</v>
      </c>
      <c r="B2689" s="489">
        <v>129</v>
      </c>
      <c r="C2689" s="490">
        <v>31.13</v>
      </c>
      <c r="D2689" s="490">
        <v>120.25</v>
      </c>
      <c r="E2689" s="488"/>
    </row>
    <row r="2690" spans="1:5" x14ac:dyDescent="0.2">
      <c r="A2690" s="488" t="s">
        <v>2947</v>
      </c>
      <c r="B2690" s="489">
        <v>113</v>
      </c>
      <c r="C2690" s="490">
        <v>52.73</v>
      </c>
      <c r="D2690" s="490">
        <v>130.80000000000001</v>
      </c>
      <c r="E2690" s="488"/>
    </row>
    <row r="2691" spans="1:5" x14ac:dyDescent="0.2">
      <c r="A2691" s="488" t="s">
        <v>2948</v>
      </c>
      <c r="B2691" s="489">
        <v>207</v>
      </c>
      <c r="C2691" s="490">
        <v>0</v>
      </c>
      <c r="D2691" s="490">
        <v>95.57</v>
      </c>
      <c r="E2691" s="488"/>
    </row>
    <row r="2692" spans="1:5" x14ac:dyDescent="0.2">
      <c r="A2692" s="488" t="s">
        <v>2949</v>
      </c>
      <c r="B2692" s="489">
        <v>130</v>
      </c>
      <c r="C2692" s="490">
        <v>107.72</v>
      </c>
      <c r="D2692" s="490">
        <v>197.54</v>
      </c>
      <c r="E2692" s="488"/>
    </row>
    <row r="2693" spans="1:5" x14ac:dyDescent="0.2">
      <c r="A2693" s="488" t="s">
        <v>2950</v>
      </c>
      <c r="B2693" s="489">
        <v>225</v>
      </c>
      <c r="C2693" s="490">
        <v>0</v>
      </c>
      <c r="D2693" s="490">
        <v>119.47</v>
      </c>
      <c r="E2693" s="488"/>
    </row>
    <row r="2694" spans="1:5" x14ac:dyDescent="0.2">
      <c r="A2694" s="488" t="s">
        <v>2951</v>
      </c>
      <c r="B2694" s="489">
        <v>178</v>
      </c>
      <c r="C2694" s="490">
        <v>40.229999999999997</v>
      </c>
      <c r="D2694" s="490">
        <v>163.19999999999999</v>
      </c>
      <c r="E2694" s="488"/>
    </row>
    <row r="2695" spans="1:5" x14ac:dyDescent="0.2">
      <c r="A2695" s="488" t="s">
        <v>2952</v>
      </c>
      <c r="B2695" s="489">
        <v>57</v>
      </c>
      <c r="C2695" s="490">
        <v>0</v>
      </c>
      <c r="D2695" s="490">
        <v>5.67</v>
      </c>
      <c r="E2695" s="488"/>
    </row>
    <row r="2696" spans="1:5" x14ac:dyDescent="0.2">
      <c r="A2696" s="488" t="s">
        <v>2953</v>
      </c>
      <c r="B2696" s="489">
        <v>228</v>
      </c>
      <c r="C2696" s="490">
        <v>0</v>
      </c>
      <c r="D2696" s="490">
        <v>62.75</v>
      </c>
      <c r="E2696" s="488"/>
    </row>
    <row r="2697" spans="1:5" x14ac:dyDescent="0.2">
      <c r="A2697" s="488" t="s">
        <v>2954</v>
      </c>
      <c r="B2697" s="489">
        <v>171</v>
      </c>
      <c r="C2697" s="490">
        <v>47.93</v>
      </c>
      <c r="D2697" s="490">
        <v>166.07</v>
      </c>
      <c r="E2697" s="488"/>
    </row>
    <row r="2698" spans="1:5" x14ac:dyDescent="0.2">
      <c r="A2698" s="488" t="s">
        <v>2955</v>
      </c>
      <c r="B2698" s="489">
        <v>171</v>
      </c>
      <c r="C2698" s="490">
        <v>138.82</v>
      </c>
      <c r="D2698" s="490">
        <v>256.95999999999998</v>
      </c>
      <c r="E2698" s="488"/>
    </row>
    <row r="2699" spans="1:5" x14ac:dyDescent="0.2">
      <c r="A2699" s="488" t="s">
        <v>2956</v>
      </c>
      <c r="B2699" s="489">
        <v>234</v>
      </c>
      <c r="C2699" s="490">
        <v>0</v>
      </c>
      <c r="D2699" s="490">
        <v>80.709999999999994</v>
      </c>
      <c r="E2699" s="488"/>
    </row>
    <row r="2700" spans="1:5" x14ac:dyDescent="0.2">
      <c r="A2700" s="488" t="s">
        <v>2957</v>
      </c>
      <c r="B2700" s="489">
        <v>89</v>
      </c>
      <c r="C2700" s="490">
        <v>0</v>
      </c>
      <c r="D2700" s="490">
        <v>21.56</v>
      </c>
      <c r="E2700" s="488"/>
    </row>
    <row r="2701" spans="1:5" x14ac:dyDescent="0.2">
      <c r="A2701" s="488" t="s">
        <v>2958</v>
      </c>
      <c r="B2701" s="489">
        <v>54</v>
      </c>
      <c r="C2701" s="490">
        <v>29.13</v>
      </c>
      <c r="D2701" s="490">
        <v>66.44</v>
      </c>
      <c r="E2701" s="488"/>
    </row>
    <row r="2702" spans="1:5" x14ac:dyDescent="0.2">
      <c r="A2702" s="488" t="s">
        <v>2959</v>
      </c>
      <c r="B2702" s="489">
        <v>113</v>
      </c>
      <c r="C2702" s="490">
        <v>36.64</v>
      </c>
      <c r="D2702" s="490">
        <v>114.71</v>
      </c>
      <c r="E2702" s="488"/>
    </row>
    <row r="2703" spans="1:5" x14ac:dyDescent="0.2">
      <c r="A2703" s="488" t="s">
        <v>2960</v>
      </c>
      <c r="B2703" s="489">
        <v>75</v>
      </c>
      <c r="C2703" s="490">
        <v>0</v>
      </c>
      <c r="D2703" s="490">
        <v>9.4600000000000009</v>
      </c>
      <c r="E2703" s="488"/>
    </row>
    <row r="2704" spans="1:5" x14ac:dyDescent="0.2">
      <c r="A2704" s="488" t="s">
        <v>2961</v>
      </c>
      <c r="B2704" s="489">
        <v>277</v>
      </c>
      <c r="C2704" s="490">
        <v>0</v>
      </c>
      <c r="D2704" s="490">
        <v>77.62</v>
      </c>
      <c r="E2704" s="488"/>
    </row>
    <row r="2705" spans="1:5" x14ac:dyDescent="0.2">
      <c r="A2705" s="488" t="s">
        <v>2962</v>
      </c>
      <c r="B2705" s="489">
        <v>200</v>
      </c>
      <c r="C2705" s="490">
        <v>0</v>
      </c>
      <c r="D2705" s="490">
        <v>93.89</v>
      </c>
      <c r="E2705" s="488"/>
    </row>
    <row r="2706" spans="1:5" x14ac:dyDescent="0.2">
      <c r="A2706" s="488" t="s">
        <v>2963</v>
      </c>
      <c r="B2706" s="489">
        <v>64</v>
      </c>
      <c r="C2706" s="490">
        <v>0</v>
      </c>
      <c r="D2706" s="490">
        <v>19.600000000000001</v>
      </c>
      <c r="E2706" s="488"/>
    </row>
    <row r="2707" spans="1:5" x14ac:dyDescent="0.2">
      <c r="A2707" s="488" t="s">
        <v>2964</v>
      </c>
      <c r="B2707" s="489">
        <v>101</v>
      </c>
      <c r="C2707" s="490">
        <v>0</v>
      </c>
      <c r="D2707" s="490">
        <v>69.36</v>
      </c>
      <c r="E2707" s="488"/>
    </row>
    <row r="2708" spans="1:5" x14ac:dyDescent="0.2">
      <c r="A2708" s="488" t="s">
        <v>2965</v>
      </c>
      <c r="B2708" s="489">
        <v>382</v>
      </c>
      <c r="C2708" s="490">
        <v>54.61</v>
      </c>
      <c r="D2708" s="490">
        <v>318.52</v>
      </c>
      <c r="E2708" s="488"/>
    </row>
    <row r="2709" spans="1:5" x14ac:dyDescent="0.2">
      <c r="A2709" s="488" t="s">
        <v>2966</v>
      </c>
      <c r="B2709" s="489">
        <v>307</v>
      </c>
      <c r="C2709" s="490">
        <v>0</v>
      </c>
      <c r="D2709" s="490">
        <v>55.63</v>
      </c>
      <c r="E2709" s="488"/>
    </row>
    <row r="2710" spans="1:5" x14ac:dyDescent="0.2">
      <c r="A2710" s="488" t="s">
        <v>2967</v>
      </c>
      <c r="B2710" s="489">
        <v>152</v>
      </c>
      <c r="C2710" s="490">
        <v>0</v>
      </c>
      <c r="D2710" s="490">
        <v>69.099999999999994</v>
      </c>
      <c r="E2710" s="488"/>
    </row>
    <row r="2711" spans="1:5" x14ac:dyDescent="0.2">
      <c r="A2711" s="488" t="s">
        <v>2968</v>
      </c>
      <c r="B2711" s="489">
        <v>64</v>
      </c>
      <c r="C2711" s="490">
        <v>16.350000000000001</v>
      </c>
      <c r="D2711" s="490">
        <v>60.57</v>
      </c>
      <c r="E2711" s="488"/>
    </row>
    <row r="2712" spans="1:5" x14ac:dyDescent="0.2">
      <c r="A2712" s="488" t="s">
        <v>2969</v>
      </c>
      <c r="B2712" s="489">
        <v>73</v>
      </c>
      <c r="C2712" s="490">
        <v>96.6</v>
      </c>
      <c r="D2712" s="490">
        <v>147.04</v>
      </c>
      <c r="E2712" s="488"/>
    </row>
    <row r="2713" spans="1:5" x14ac:dyDescent="0.2">
      <c r="A2713" s="488" t="s">
        <v>2970</v>
      </c>
      <c r="B2713" s="489">
        <v>208</v>
      </c>
      <c r="C2713" s="490">
        <v>0</v>
      </c>
      <c r="D2713" s="490">
        <v>77.12</v>
      </c>
      <c r="E2713" s="488"/>
    </row>
    <row r="2714" spans="1:5" x14ac:dyDescent="0.2">
      <c r="A2714" s="488" t="s">
        <v>2971</v>
      </c>
      <c r="B2714" s="489">
        <v>307</v>
      </c>
      <c r="C2714" s="490">
        <v>0</v>
      </c>
      <c r="D2714" s="490">
        <v>24.69</v>
      </c>
      <c r="E2714" s="488"/>
    </row>
    <row r="2715" spans="1:5" x14ac:dyDescent="0.2">
      <c r="A2715" s="488" t="s">
        <v>2972</v>
      </c>
      <c r="B2715" s="489">
        <v>202</v>
      </c>
      <c r="C2715" s="490">
        <v>60.78</v>
      </c>
      <c r="D2715" s="490">
        <v>200.34</v>
      </c>
      <c r="E2715" s="488"/>
    </row>
    <row r="2716" spans="1:5" x14ac:dyDescent="0.2">
      <c r="A2716" s="488" t="s">
        <v>2973</v>
      </c>
      <c r="B2716" s="489">
        <v>246</v>
      </c>
      <c r="C2716" s="490">
        <v>0</v>
      </c>
      <c r="D2716" s="490">
        <v>58.76</v>
      </c>
      <c r="E2716" s="488"/>
    </row>
    <row r="2717" spans="1:5" x14ac:dyDescent="0.2">
      <c r="A2717" s="488" t="s">
        <v>2974</v>
      </c>
      <c r="B2717" s="489">
        <v>246</v>
      </c>
      <c r="C2717" s="490">
        <v>0</v>
      </c>
      <c r="D2717" s="490">
        <v>121.82</v>
      </c>
      <c r="E2717" s="488"/>
    </row>
    <row r="2718" spans="1:5" x14ac:dyDescent="0.2">
      <c r="A2718" s="488" t="s">
        <v>2975</v>
      </c>
      <c r="B2718" s="489">
        <v>75</v>
      </c>
      <c r="C2718" s="490">
        <v>0</v>
      </c>
      <c r="D2718" s="490">
        <v>24.55</v>
      </c>
      <c r="E2718" s="488"/>
    </row>
    <row r="2719" spans="1:5" x14ac:dyDescent="0.2">
      <c r="A2719" s="488" t="s">
        <v>2976</v>
      </c>
      <c r="B2719" s="489">
        <v>129</v>
      </c>
      <c r="C2719" s="490">
        <v>0</v>
      </c>
      <c r="D2719" s="490">
        <v>69.19</v>
      </c>
      <c r="E2719" s="488"/>
    </row>
    <row r="2720" spans="1:5" x14ac:dyDescent="0.2">
      <c r="A2720" s="488" t="s">
        <v>2977</v>
      </c>
      <c r="B2720" s="489">
        <v>224</v>
      </c>
      <c r="C2720" s="490">
        <v>166.32</v>
      </c>
      <c r="D2720" s="490">
        <v>321.07</v>
      </c>
      <c r="E2720" s="488"/>
    </row>
    <row r="2721" spans="1:5" x14ac:dyDescent="0.2">
      <c r="A2721" s="488" t="s">
        <v>2978</v>
      </c>
      <c r="B2721" s="489">
        <v>266</v>
      </c>
      <c r="C2721" s="490">
        <v>0</v>
      </c>
      <c r="D2721" s="490">
        <v>88.67</v>
      </c>
      <c r="E2721" s="488"/>
    </row>
    <row r="2722" spans="1:5" x14ac:dyDescent="0.2">
      <c r="A2722" s="488" t="s">
        <v>2979</v>
      </c>
      <c r="B2722" s="489">
        <v>75</v>
      </c>
      <c r="C2722" s="490">
        <v>154.85</v>
      </c>
      <c r="D2722" s="490">
        <v>206.66</v>
      </c>
      <c r="E2722" s="488"/>
    </row>
    <row r="2723" spans="1:5" x14ac:dyDescent="0.2">
      <c r="A2723" s="488" t="s">
        <v>2980</v>
      </c>
      <c r="B2723" s="489">
        <v>123</v>
      </c>
      <c r="C2723" s="490">
        <v>0</v>
      </c>
      <c r="D2723" s="490">
        <v>57.55</v>
      </c>
      <c r="E2723" s="488"/>
    </row>
    <row r="2724" spans="1:5" x14ac:dyDescent="0.2">
      <c r="A2724" s="488" t="s">
        <v>2981</v>
      </c>
      <c r="B2724" s="489">
        <v>298</v>
      </c>
      <c r="C2724" s="490">
        <v>853.61</v>
      </c>
      <c r="D2724" s="490">
        <v>1059.49</v>
      </c>
      <c r="E2724" s="488"/>
    </row>
    <row r="2725" spans="1:5" x14ac:dyDescent="0.2">
      <c r="A2725" s="488" t="s">
        <v>2982</v>
      </c>
      <c r="B2725" s="489">
        <v>130</v>
      </c>
      <c r="C2725" s="490">
        <v>33.35</v>
      </c>
      <c r="D2725" s="490">
        <v>123.16</v>
      </c>
      <c r="E2725" s="488"/>
    </row>
    <row r="2726" spans="1:5" x14ac:dyDescent="0.2">
      <c r="A2726" s="488" t="s">
        <v>2983</v>
      </c>
      <c r="B2726" s="489">
        <v>147</v>
      </c>
      <c r="C2726" s="490">
        <v>0</v>
      </c>
      <c r="D2726" s="490">
        <v>95.44</v>
      </c>
      <c r="E2726" s="488"/>
    </row>
    <row r="2727" spans="1:5" x14ac:dyDescent="0.2">
      <c r="A2727" s="488" t="s">
        <v>2984</v>
      </c>
      <c r="B2727" s="489">
        <v>343</v>
      </c>
      <c r="C2727" s="490">
        <v>0</v>
      </c>
      <c r="D2727" s="490">
        <v>154.91999999999999</v>
      </c>
      <c r="E2727" s="488"/>
    </row>
    <row r="2728" spans="1:5" x14ac:dyDescent="0.2">
      <c r="A2728" s="488" t="s">
        <v>2985</v>
      </c>
      <c r="B2728" s="489">
        <v>355</v>
      </c>
      <c r="C2728" s="490">
        <v>0</v>
      </c>
      <c r="D2728" s="490">
        <v>149.63999999999999</v>
      </c>
      <c r="E2728" s="488"/>
    </row>
    <row r="2729" spans="1:5" x14ac:dyDescent="0.2">
      <c r="A2729" s="488" t="s">
        <v>2986</v>
      </c>
      <c r="B2729" s="489">
        <v>269</v>
      </c>
      <c r="C2729" s="490">
        <v>0</v>
      </c>
      <c r="D2729" s="490">
        <v>171.03</v>
      </c>
      <c r="E2729" s="488"/>
    </row>
    <row r="2730" spans="1:5" x14ac:dyDescent="0.2">
      <c r="A2730" s="488" t="s">
        <v>2987</v>
      </c>
      <c r="B2730" s="489">
        <v>175</v>
      </c>
      <c r="C2730" s="490">
        <v>0</v>
      </c>
      <c r="D2730" s="490">
        <v>70.569999999999993</v>
      </c>
      <c r="E2730" s="488"/>
    </row>
    <row r="2731" spans="1:5" x14ac:dyDescent="0.2">
      <c r="A2731" s="488" t="s">
        <v>2988</v>
      </c>
      <c r="B2731" s="489">
        <v>290</v>
      </c>
      <c r="C2731" s="490">
        <v>613.44000000000005</v>
      </c>
      <c r="D2731" s="490">
        <v>813.79</v>
      </c>
      <c r="E2731" s="488"/>
    </row>
    <row r="2732" spans="1:5" x14ac:dyDescent="0.2">
      <c r="A2732" s="488" t="s">
        <v>2989</v>
      </c>
      <c r="B2732" s="489">
        <v>126</v>
      </c>
      <c r="C2732" s="490">
        <v>112.29</v>
      </c>
      <c r="D2732" s="490">
        <v>199.34</v>
      </c>
      <c r="E2732" s="488"/>
    </row>
    <row r="2733" spans="1:5" x14ac:dyDescent="0.2">
      <c r="A2733" s="488" t="s">
        <v>2990</v>
      </c>
      <c r="B2733" s="489">
        <v>272</v>
      </c>
      <c r="C2733" s="490">
        <v>249.04</v>
      </c>
      <c r="D2733" s="490">
        <v>436.96</v>
      </c>
      <c r="E2733" s="488"/>
    </row>
    <row r="2734" spans="1:5" x14ac:dyDescent="0.2">
      <c r="A2734" s="488" t="s">
        <v>2991</v>
      </c>
      <c r="B2734" s="489">
        <v>313</v>
      </c>
      <c r="C2734" s="490">
        <v>0</v>
      </c>
      <c r="D2734" s="490">
        <v>201.99</v>
      </c>
      <c r="E2734" s="488"/>
    </row>
    <row r="2735" spans="1:5" x14ac:dyDescent="0.2">
      <c r="A2735" s="488" t="s">
        <v>2992</v>
      </c>
      <c r="B2735" s="489">
        <v>181</v>
      </c>
      <c r="C2735" s="490">
        <v>382.61</v>
      </c>
      <c r="D2735" s="490">
        <v>507.65</v>
      </c>
      <c r="E2735" s="488"/>
    </row>
    <row r="2736" spans="1:5" x14ac:dyDescent="0.2">
      <c r="A2736" s="488" t="s">
        <v>2993</v>
      </c>
      <c r="B2736" s="489">
        <v>240</v>
      </c>
      <c r="C2736" s="490">
        <v>0</v>
      </c>
      <c r="D2736" s="490">
        <v>30.29</v>
      </c>
      <c r="E2736" s="488"/>
    </row>
    <row r="2737" spans="1:5" x14ac:dyDescent="0.2">
      <c r="A2737" s="488" t="s">
        <v>2994</v>
      </c>
      <c r="B2737" s="489">
        <v>99</v>
      </c>
      <c r="C2737" s="490">
        <v>23.98</v>
      </c>
      <c r="D2737" s="490">
        <v>92.37</v>
      </c>
      <c r="E2737" s="488"/>
    </row>
    <row r="2738" spans="1:5" x14ac:dyDescent="0.2">
      <c r="A2738" s="488" t="s">
        <v>2995</v>
      </c>
      <c r="B2738" s="489">
        <v>207</v>
      </c>
      <c r="C2738" s="490">
        <v>0</v>
      </c>
      <c r="D2738" s="490">
        <v>136.33000000000001</v>
      </c>
      <c r="E2738" s="488"/>
    </row>
    <row r="2739" spans="1:5" x14ac:dyDescent="0.2">
      <c r="A2739" s="488" t="s">
        <v>2996</v>
      </c>
      <c r="B2739" s="489">
        <v>650</v>
      </c>
      <c r="C2739" s="490">
        <v>383.83</v>
      </c>
      <c r="D2739" s="490">
        <v>832.89</v>
      </c>
      <c r="E2739" s="488"/>
    </row>
    <row r="2740" spans="1:5" x14ac:dyDescent="0.2">
      <c r="A2740" s="488" t="s">
        <v>2997</v>
      </c>
      <c r="B2740" s="489">
        <v>179</v>
      </c>
      <c r="C2740" s="490">
        <v>0</v>
      </c>
      <c r="D2740" s="490">
        <v>67.400000000000006</v>
      </c>
      <c r="E2740" s="488"/>
    </row>
    <row r="2741" spans="1:5" x14ac:dyDescent="0.2">
      <c r="A2741" s="488" t="s">
        <v>2998</v>
      </c>
      <c r="B2741" s="489">
        <v>229</v>
      </c>
      <c r="C2741" s="490">
        <v>0</v>
      </c>
      <c r="D2741" s="490">
        <v>42.64</v>
      </c>
      <c r="E2741" s="488"/>
    </row>
    <row r="2742" spans="1:5" x14ac:dyDescent="0.2">
      <c r="A2742" s="488" t="s">
        <v>2999</v>
      </c>
      <c r="B2742" s="489">
        <v>242</v>
      </c>
      <c r="C2742" s="490">
        <v>0</v>
      </c>
      <c r="D2742" s="490">
        <v>29.91</v>
      </c>
      <c r="E2742" s="488"/>
    </row>
    <row r="2743" spans="1:5" x14ac:dyDescent="0.2">
      <c r="A2743" s="488" t="s">
        <v>3000</v>
      </c>
      <c r="B2743" s="489">
        <v>451</v>
      </c>
      <c r="C2743" s="490">
        <v>0</v>
      </c>
      <c r="D2743" s="490">
        <v>302.33999999999997</v>
      </c>
      <c r="E2743" s="488"/>
    </row>
    <row r="2744" spans="1:5" x14ac:dyDescent="0.2">
      <c r="A2744" s="488" t="s">
        <v>3001</v>
      </c>
      <c r="B2744" s="489">
        <v>355</v>
      </c>
      <c r="C2744" s="490">
        <v>323.01</v>
      </c>
      <c r="D2744" s="490">
        <v>568.26</v>
      </c>
      <c r="E2744" s="488"/>
    </row>
    <row r="2745" spans="1:5" x14ac:dyDescent="0.2">
      <c r="A2745" s="488" t="s">
        <v>3002</v>
      </c>
      <c r="B2745" s="489">
        <v>231</v>
      </c>
      <c r="C2745" s="490">
        <v>811.57</v>
      </c>
      <c r="D2745" s="490">
        <v>971.16</v>
      </c>
      <c r="E2745" s="488"/>
    </row>
    <row r="2746" spans="1:5" x14ac:dyDescent="0.2">
      <c r="A2746" s="488" t="s">
        <v>3003</v>
      </c>
      <c r="B2746" s="489">
        <v>165</v>
      </c>
      <c r="C2746" s="490">
        <v>0</v>
      </c>
      <c r="D2746" s="490">
        <v>113.78</v>
      </c>
      <c r="E2746" s="488"/>
    </row>
    <row r="2747" spans="1:5" x14ac:dyDescent="0.2">
      <c r="A2747" s="488" t="s">
        <v>3004</v>
      </c>
      <c r="B2747" s="489">
        <v>328</v>
      </c>
      <c r="C2747" s="490">
        <v>0</v>
      </c>
      <c r="D2747" s="490">
        <v>194.62</v>
      </c>
      <c r="E2747" s="488"/>
    </row>
    <row r="2748" spans="1:5" x14ac:dyDescent="0.2">
      <c r="A2748" s="488" t="s">
        <v>3005</v>
      </c>
      <c r="B2748" s="489">
        <v>39</v>
      </c>
      <c r="C2748" s="490">
        <v>0</v>
      </c>
      <c r="D2748" s="490">
        <v>9.86</v>
      </c>
      <c r="E2748" s="488" t="s">
        <v>344</v>
      </c>
    </row>
    <row r="2749" spans="1:5" x14ac:dyDescent="0.2">
      <c r="A2749" s="488" t="s">
        <v>3006</v>
      </c>
      <c r="B2749" s="489">
        <v>192</v>
      </c>
      <c r="C2749" s="490">
        <v>0</v>
      </c>
      <c r="D2749" s="490">
        <v>79.790000000000006</v>
      </c>
      <c r="E2749" s="488"/>
    </row>
    <row r="2750" spans="1:5" x14ac:dyDescent="0.2">
      <c r="A2750" s="488" t="s">
        <v>3007</v>
      </c>
      <c r="B2750" s="489">
        <v>155</v>
      </c>
      <c r="C2750" s="490">
        <v>0</v>
      </c>
      <c r="D2750" s="490">
        <v>94.36</v>
      </c>
      <c r="E2750" s="488"/>
    </row>
    <row r="2751" spans="1:5" x14ac:dyDescent="0.2">
      <c r="A2751" s="488" t="s">
        <v>3008</v>
      </c>
      <c r="B2751" s="489">
        <v>275</v>
      </c>
      <c r="C2751" s="490">
        <v>0</v>
      </c>
      <c r="D2751" s="490">
        <v>48.07</v>
      </c>
      <c r="E2751" s="488"/>
    </row>
    <row r="2752" spans="1:5" x14ac:dyDescent="0.2">
      <c r="A2752" s="488" t="s">
        <v>3009</v>
      </c>
      <c r="B2752" s="489">
        <v>255</v>
      </c>
      <c r="C2752" s="490">
        <v>70.180000000000007</v>
      </c>
      <c r="D2752" s="490">
        <v>246.35</v>
      </c>
      <c r="E2752" s="488"/>
    </row>
    <row r="2753" spans="1:5" x14ac:dyDescent="0.2">
      <c r="A2753" s="488" t="s">
        <v>3010</v>
      </c>
      <c r="B2753" s="489">
        <v>354</v>
      </c>
      <c r="C2753" s="490">
        <v>269.83999999999997</v>
      </c>
      <c r="D2753" s="490">
        <v>514.4</v>
      </c>
      <c r="E2753" s="488"/>
    </row>
    <row r="2754" spans="1:5" x14ac:dyDescent="0.2">
      <c r="A2754" s="488" t="s">
        <v>3011</v>
      </c>
      <c r="B2754" s="489">
        <v>173</v>
      </c>
      <c r="C2754" s="490">
        <v>0</v>
      </c>
      <c r="D2754" s="490">
        <v>52.51</v>
      </c>
      <c r="E2754" s="488"/>
    </row>
    <row r="2755" spans="1:5" x14ac:dyDescent="0.2">
      <c r="A2755" s="488" t="s">
        <v>3012</v>
      </c>
      <c r="B2755" s="489">
        <v>199</v>
      </c>
      <c r="C2755" s="490">
        <v>0</v>
      </c>
      <c r="D2755" s="490">
        <v>67.08</v>
      </c>
      <c r="E2755" s="488"/>
    </row>
    <row r="2756" spans="1:5" x14ac:dyDescent="0.2">
      <c r="A2756" s="488" t="s">
        <v>3013</v>
      </c>
      <c r="B2756" s="489">
        <v>203</v>
      </c>
      <c r="C2756" s="490">
        <v>132.79</v>
      </c>
      <c r="D2756" s="490">
        <v>273.04000000000002</v>
      </c>
      <c r="E2756" s="488"/>
    </row>
    <row r="2757" spans="1:5" x14ac:dyDescent="0.2">
      <c r="A2757" s="488" t="s">
        <v>3014</v>
      </c>
      <c r="B2757" s="489">
        <v>267</v>
      </c>
      <c r="C2757" s="490">
        <v>225.9</v>
      </c>
      <c r="D2757" s="490">
        <v>410.36</v>
      </c>
      <c r="E2757" s="488"/>
    </row>
    <row r="2758" spans="1:5" x14ac:dyDescent="0.2">
      <c r="A2758" s="488" t="s">
        <v>3015</v>
      </c>
      <c r="B2758" s="489">
        <v>178</v>
      </c>
      <c r="C2758" s="490">
        <v>354.62</v>
      </c>
      <c r="D2758" s="490">
        <v>477.59</v>
      </c>
      <c r="E2758" s="488"/>
    </row>
    <row r="2759" spans="1:5" x14ac:dyDescent="0.2">
      <c r="A2759" s="488" t="s">
        <v>3016</v>
      </c>
      <c r="B2759" s="489">
        <v>197</v>
      </c>
      <c r="C2759" s="490">
        <v>97.81</v>
      </c>
      <c r="D2759" s="490">
        <v>233.91</v>
      </c>
      <c r="E2759" s="488"/>
    </row>
    <row r="2760" spans="1:5" x14ac:dyDescent="0.2">
      <c r="A2760" s="488" t="s">
        <v>3017</v>
      </c>
      <c r="B2760" s="489">
        <v>172</v>
      </c>
      <c r="C2760" s="490">
        <v>128.93</v>
      </c>
      <c r="D2760" s="490">
        <v>247.76</v>
      </c>
      <c r="E2760" s="488"/>
    </row>
    <row r="2761" spans="1:5" x14ac:dyDescent="0.2">
      <c r="A2761" s="488" t="s">
        <v>3018</v>
      </c>
      <c r="B2761" s="489">
        <v>127</v>
      </c>
      <c r="C2761" s="490">
        <v>7.24</v>
      </c>
      <c r="D2761" s="490">
        <v>94.98</v>
      </c>
      <c r="E2761" s="488"/>
    </row>
    <row r="2762" spans="1:5" x14ac:dyDescent="0.2">
      <c r="A2762" s="488" t="s">
        <v>3019</v>
      </c>
      <c r="B2762" s="489">
        <v>347</v>
      </c>
      <c r="C2762" s="490">
        <v>0</v>
      </c>
      <c r="D2762" s="490">
        <v>23.88</v>
      </c>
      <c r="E2762" s="488"/>
    </row>
    <row r="2763" spans="1:5" x14ac:dyDescent="0.2">
      <c r="A2763" s="488" t="s">
        <v>3020</v>
      </c>
      <c r="B2763" s="489">
        <v>84</v>
      </c>
      <c r="C2763" s="490">
        <v>0</v>
      </c>
      <c r="D2763" s="490">
        <v>14.75</v>
      </c>
      <c r="E2763" s="488"/>
    </row>
    <row r="2764" spans="1:5" x14ac:dyDescent="0.2">
      <c r="A2764" s="488" t="s">
        <v>3021</v>
      </c>
      <c r="B2764" s="489">
        <v>307</v>
      </c>
      <c r="C2764" s="490">
        <v>0</v>
      </c>
      <c r="D2764" s="490">
        <v>55.02</v>
      </c>
      <c r="E2764" s="488"/>
    </row>
    <row r="2765" spans="1:5" x14ac:dyDescent="0.2">
      <c r="A2765" s="488" t="s">
        <v>3022</v>
      </c>
      <c r="B2765" s="489">
        <v>139</v>
      </c>
      <c r="C2765" s="490">
        <v>0</v>
      </c>
      <c r="D2765" s="490">
        <v>62.48</v>
      </c>
      <c r="E2765" s="488"/>
    </row>
    <row r="2766" spans="1:5" x14ac:dyDescent="0.2">
      <c r="A2766" s="488" t="s">
        <v>3023</v>
      </c>
      <c r="B2766" s="489">
        <v>813</v>
      </c>
      <c r="C2766" s="490">
        <v>0</v>
      </c>
      <c r="D2766" s="490">
        <v>132.11000000000001</v>
      </c>
      <c r="E2766" s="488"/>
    </row>
    <row r="2767" spans="1:5" x14ac:dyDescent="0.2">
      <c r="A2767" s="488" t="s">
        <v>3024</v>
      </c>
      <c r="B2767" s="489">
        <v>198</v>
      </c>
      <c r="C2767" s="490">
        <v>334.17</v>
      </c>
      <c r="D2767" s="490">
        <v>470.96</v>
      </c>
      <c r="E2767" s="488"/>
    </row>
    <row r="2768" spans="1:5" x14ac:dyDescent="0.2">
      <c r="A2768" s="488" t="s">
        <v>3025</v>
      </c>
      <c r="B2768" s="489">
        <v>264</v>
      </c>
      <c r="C2768" s="490">
        <v>0</v>
      </c>
      <c r="D2768" s="490">
        <v>106.72</v>
      </c>
      <c r="E2768" s="488"/>
    </row>
    <row r="2769" spans="1:5" x14ac:dyDescent="0.2">
      <c r="A2769" s="488" t="s">
        <v>3026</v>
      </c>
      <c r="B2769" s="489">
        <v>316</v>
      </c>
      <c r="C2769" s="490">
        <v>0</v>
      </c>
      <c r="D2769" s="490">
        <v>109</v>
      </c>
      <c r="E2769" s="488"/>
    </row>
    <row r="2770" spans="1:5" x14ac:dyDescent="0.2">
      <c r="A2770" s="488" t="s">
        <v>3027</v>
      </c>
      <c r="B2770" s="489">
        <v>158</v>
      </c>
      <c r="C2770" s="490">
        <v>0</v>
      </c>
      <c r="D2770" s="490">
        <v>97.73</v>
      </c>
      <c r="E2770" s="488"/>
    </row>
    <row r="2771" spans="1:5" x14ac:dyDescent="0.2">
      <c r="A2771" s="488" t="s">
        <v>3028</v>
      </c>
      <c r="B2771" s="489">
        <v>133</v>
      </c>
      <c r="C2771" s="490">
        <v>112.39</v>
      </c>
      <c r="D2771" s="490">
        <v>204.27</v>
      </c>
      <c r="E2771" s="488"/>
    </row>
    <row r="2772" spans="1:5" x14ac:dyDescent="0.2">
      <c r="A2772" s="488" t="s">
        <v>3029</v>
      </c>
      <c r="B2772" s="489">
        <v>189</v>
      </c>
      <c r="C2772" s="490">
        <v>86.16</v>
      </c>
      <c r="D2772" s="490">
        <v>216.73</v>
      </c>
      <c r="E2772" s="488"/>
    </row>
    <row r="2773" spans="1:5" x14ac:dyDescent="0.2">
      <c r="A2773" s="488" t="s">
        <v>3030</v>
      </c>
      <c r="B2773" s="489">
        <v>308</v>
      </c>
      <c r="C2773" s="490">
        <v>0</v>
      </c>
      <c r="D2773" s="490">
        <v>169.26</v>
      </c>
      <c r="E2773" s="488"/>
    </row>
    <row r="2774" spans="1:5" x14ac:dyDescent="0.2">
      <c r="A2774" s="488" t="s">
        <v>3031</v>
      </c>
      <c r="B2774" s="489">
        <v>252</v>
      </c>
      <c r="C2774" s="490">
        <v>0</v>
      </c>
      <c r="D2774" s="490">
        <v>155.26</v>
      </c>
      <c r="E2774" s="488"/>
    </row>
    <row r="2775" spans="1:5" x14ac:dyDescent="0.2">
      <c r="A2775" s="488" t="s">
        <v>3032</v>
      </c>
      <c r="B2775" s="489">
        <v>117</v>
      </c>
      <c r="C2775" s="490">
        <v>0</v>
      </c>
      <c r="D2775" s="490">
        <v>36.9</v>
      </c>
      <c r="E2775" s="488"/>
    </row>
    <row r="2776" spans="1:5" x14ac:dyDescent="0.2">
      <c r="A2776" s="488" t="s">
        <v>3033</v>
      </c>
      <c r="B2776" s="489">
        <v>192</v>
      </c>
      <c r="C2776" s="490">
        <v>0</v>
      </c>
      <c r="D2776" s="490">
        <v>117.42</v>
      </c>
      <c r="E2776" s="488"/>
    </row>
    <row r="2777" spans="1:5" x14ac:dyDescent="0.2">
      <c r="A2777" s="488" t="s">
        <v>3034</v>
      </c>
      <c r="B2777" s="489">
        <v>300</v>
      </c>
      <c r="C2777" s="490">
        <v>136.61000000000001</v>
      </c>
      <c r="D2777" s="490">
        <v>343.87</v>
      </c>
      <c r="E2777" s="488"/>
    </row>
    <row r="2778" spans="1:5" x14ac:dyDescent="0.2">
      <c r="A2778" s="488" t="s">
        <v>3035</v>
      </c>
      <c r="B2778" s="489">
        <v>132</v>
      </c>
      <c r="C2778" s="490">
        <v>0</v>
      </c>
      <c r="D2778" s="490">
        <v>86.07</v>
      </c>
      <c r="E2778" s="488"/>
    </row>
    <row r="2779" spans="1:5" x14ac:dyDescent="0.2">
      <c r="A2779" s="488" t="s">
        <v>3036</v>
      </c>
      <c r="B2779" s="489">
        <v>118</v>
      </c>
      <c r="C2779" s="490">
        <v>58.32</v>
      </c>
      <c r="D2779" s="490">
        <v>139.84</v>
      </c>
      <c r="E2779" s="488"/>
    </row>
    <row r="2780" spans="1:5" x14ac:dyDescent="0.2">
      <c r="A2780" s="488" t="s">
        <v>3037</v>
      </c>
      <c r="B2780" s="489">
        <v>180</v>
      </c>
      <c r="C2780" s="490">
        <v>239.23</v>
      </c>
      <c r="D2780" s="490">
        <v>363.58</v>
      </c>
      <c r="E2780" s="488"/>
    </row>
    <row r="2781" spans="1:5" x14ac:dyDescent="0.2">
      <c r="A2781" s="488" t="s">
        <v>3038</v>
      </c>
      <c r="B2781" s="489">
        <v>205</v>
      </c>
      <c r="C2781" s="490">
        <v>0</v>
      </c>
      <c r="D2781" s="490">
        <v>108.1</v>
      </c>
      <c r="E2781" s="488"/>
    </row>
    <row r="2782" spans="1:5" x14ac:dyDescent="0.2">
      <c r="A2782" s="488" t="s">
        <v>3039</v>
      </c>
      <c r="B2782" s="489">
        <v>329</v>
      </c>
      <c r="C2782" s="490">
        <v>0</v>
      </c>
      <c r="D2782" s="490">
        <v>39.229999999999997</v>
      </c>
      <c r="E2782" s="488"/>
    </row>
    <row r="2783" spans="1:5" x14ac:dyDescent="0.2">
      <c r="A2783" s="488" t="s">
        <v>3040</v>
      </c>
      <c r="B2783" s="489">
        <v>404</v>
      </c>
      <c r="C2783" s="490">
        <v>0</v>
      </c>
      <c r="D2783" s="490">
        <v>124.36</v>
      </c>
      <c r="E2783" s="488"/>
    </row>
    <row r="2784" spans="1:5" x14ac:dyDescent="0.2">
      <c r="A2784" s="488" t="s">
        <v>3041</v>
      </c>
      <c r="B2784" s="489">
        <v>373</v>
      </c>
      <c r="C2784" s="490">
        <v>0</v>
      </c>
      <c r="D2784" s="490">
        <v>96.19</v>
      </c>
      <c r="E2784" s="488"/>
    </row>
    <row r="2785" spans="1:5" x14ac:dyDescent="0.2">
      <c r="A2785" s="488" t="s">
        <v>3042</v>
      </c>
      <c r="B2785" s="489">
        <v>103</v>
      </c>
      <c r="C2785" s="490">
        <v>0</v>
      </c>
      <c r="D2785" s="490">
        <v>0</v>
      </c>
      <c r="E2785" s="488"/>
    </row>
    <row r="2786" spans="1:5" x14ac:dyDescent="0.2">
      <c r="A2786" s="488" t="s">
        <v>3043</v>
      </c>
      <c r="B2786" s="489">
        <v>287</v>
      </c>
      <c r="C2786" s="490">
        <v>0</v>
      </c>
      <c r="D2786" s="490">
        <v>80.239999999999995</v>
      </c>
      <c r="E2786" s="488"/>
    </row>
    <row r="2787" spans="1:5" x14ac:dyDescent="0.2">
      <c r="A2787" s="488" t="s">
        <v>3044</v>
      </c>
      <c r="B2787" s="489">
        <v>251</v>
      </c>
      <c r="C2787" s="490">
        <v>0</v>
      </c>
      <c r="D2787" s="490">
        <v>67.87</v>
      </c>
      <c r="E2787" s="488"/>
    </row>
    <row r="2788" spans="1:5" x14ac:dyDescent="0.2">
      <c r="A2788" s="488" t="s">
        <v>3045</v>
      </c>
      <c r="B2788" s="489">
        <v>162</v>
      </c>
      <c r="C2788" s="490">
        <v>215.08</v>
      </c>
      <c r="D2788" s="490">
        <v>327</v>
      </c>
      <c r="E2788" s="488"/>
    </row>
    <row r="2789" spans="1:5" x14ac:dyDescent="0.2">
      <c r="A2789" s="488" t="s">
        <v>3046</v>
      </c>
      <c r="B2789" s="489">
        <v>198</v>
      </c>
      <c r="C2789" s="490">
        <v>0</v>
      </c>
      <c r="D2789" s="490">
        <v>85.88</v>
      </c>
      <c r="E2789" s="488"/>
    </row>
    <row r="2790" spans="1:5" x14ac:dyDescent="0.2">
      <c r="A2790" s="488" t="s">
        <v>3047</v>
      </c>
      <c r="B2790" s="489">
        <v>194</v>
      </c>
      <c r="C2790" s="490">
        <v>0</v>
      </c>
      <c r="D2790" s="490">
        <v>52.48</v>
      </c>
      <c r="E2790" s="488"/>
    </row>
    <row r="2791" spans="1:5" x14ac:dyDescent="0.2">
      <c r="A2791" s="488" t="s">
        <v>3048</v>
      </c>
      <c r="B2791" s="489">
        <v>303</v>
      </c>
      <c r="C2791" s="490">
        <v>0</v>
      </c>
      <c r="D2791" s="490">
        <v>56.52</v>
      </c>
      <c r="E2791" s="488"/>
    </row>
    <row r="2792" spans="1:5" x14ac:dyDescent="0.2">
      <c r="A2792" s="488" t="s">
        <v>3049</v>
      </c>
      <c r="B2792" s="489">
        <v>179</v>
      </c>
      <c r="C2792" s="490">
        <v>0</v>
      </c>
      <c r="D2792" s="490">
        <v>14.7</v>
      </c>
      <c r="E2792" s="488"/>
    </row>
    <row r="2793" spans="1:5" x14ac:dyDescent="0.2">
      <c r="A2793" s="488" t="s">
        <v>3050</v>
      </c>
      <c r="B2793" s="489">
        <v>204</v>
      </c>
      <c r="C2793" s="490">
        <v>0</v>
      </c>
      <c r="D2793" s="490">
        <v>54.39</v>
      </c>
      <c r="E2793" s="488"/>
    </row>
    <row r="2794" spans="1:5" x14ac:dyDescent="0.2">
      <c r="A2794" s="488" t="s">
        <v>3051</v>
      </c>
      <c r="B2794" s="489">
        <v>126</v>
      </c>
      <c r="C2794" s="490">
        <v>5.91</v>
      </c>
      <c r="D2794" s="490">
        <v>92.96</v>
      </c>
      <c r="E2794" s="488"/>
    </row>
    <row r="2795" spans="1:5" x14ac:dyDescent="0.2">
      <c r="A2795" s="488" t="s">
        <v>3052</v>
      </c>
      <c r="B2795" s="489">
        <v>353</v>
      </c>
      <c r="C2795" s="490">
        <v>0</v>
      </c>
      <c r="D2795" s="490">
        <v>13.69</v>
      </c>
      <c r="E2795" s="488"/>
    </row>
    <row r="2796" spans="1:5" x14ac:dyDescent="0.2">
      <c r="A2796" s="488" t="s">
        <v>3053</v>
      </c>
      <c r="B2796" s="489">
        <v>161</v>
      </c>
      <c r="C2796" s="490">
        <v>108.12</v>
      </c>
      <c r="D2796" s="490">
        <v>219.35</v>
      </c>
      <c r="E2796" s="488"/>
    </row>
    <row r="2797" spans="1:5" x14ac:dyDescent="0.2">
      <c r="A2797" s="488" t="s">
        <v>3054</v>
      </c>
      <c r="B2797" s="489">
        <v>267</v>
      </c>
      <c r="C2797" s="490">
        <v>0</v>
      </c>
      <c r="D2797" s="490">
        <v>74.94</v>
      </c>
      <c r="E2797" s="488"/>
    </row>
    <row r="2798" spans="1:5" x14ac:dyDescent="0.2">
      <c r="A2798" s="488" t="s">
        <v>3055</v>
      </c>
      <c r="B2798" s="489">
        <v>202</v>
      </c>
      <c r="C2798" s="490">
        <v>0</v>
      </c>
      <c r="D2798" s="490">
        <v>78.86</v>
      </c>
      <c r="E2798" s="488"/>
    </row>
    <row r="2799" spans="1:5" x14ac:dyDescent="0.2">
      <c r="A2799" s="488" t="s">
        <v>3056</v>
      </c>
      <c r="B2799" s="489">
        <v>311</v>
      </c>
      <c r="C2799" s="490">
        <v>0</v>
      </c>
      <c r="D2799" s="490">
        <v>91.3</v>
      </c>
      <c r="E2799" s="488"/>
    </row>
    <row r="2800" spans="1:5" x14ac:dyDescent="0.2">
      <c r="A2800" s="488" t="s">
        <v>3057</v>
      </c>
      <c r="B2800" s="489">
        <v>200</v>
      </c>
      <c r="C2800" s="490">
        <v>0</v>
      </c>
      <c r="D2800" s="490">
        <v>58.17</v>
      </c>
      <c r="E2800" s="488"/>
    </row>
    <row r="2801" spans="1:5" x14ac:dyDescent="0.2">
      <c r="A2801" s="488" t="s">
        <v>3058</v>
      </c>
      <c r="B2801" s="489">
        <v>300</v>
      </c>
      <c r="C2801" s="490">
        <v>0</v>
      </c>
      <c r="D2801" s="490">
        <v>66.64</v>
      </c>
      <c r="E2801" s="488"/>
    </row>
    <row r="2802" spans="1:5" x14ac:dyDescent="0.2">
      <c r="A2802" s="488" t="s">
        <v>3059</v>
      </c>
      <c r="B2802" s="489">
        <v>82</v>
      </c>
      <c r="C2802" s="490">
        <v>207.91</v>
      </c>
      <c r="D2802" s="490">
        <v>264.56</v>
      </c>
      <c r="E2802" s="488"/>
    </row>
    <row r="2803" spans="1:5" x14ac:dyDescent="0.2">
      <c r="A2803" s="488" t="s">
        <v>3060</v>
      </c>
      <c r="B2803" s="489">
        <v>53</v>
      </c>
      <c r="C2803" s="490">
        <v>0</v>
      </c>
      <c r="D2803" s="490">
        <v>26.6</v>
      </c>
      <c r="E2803" s="488"/>
    </row>
    <row r="2804" spans="1:5" x14ac:dyDescent="0.2">
      <c r="A2804" s="488" t="s">
        <v>3061</v>
      </c>
      <c r="B2804" s="489">
        <v>218</v>
      </c>
      <c r="C2804" s="490">
        <v>2.64</v>
      </c>
      <c r="D2804" s="490">
        <v>153.25</v>
      </c>
      <c r="E2804" s="488"/>
    </row>
    <row r="2805" spans="1:5" x14ac:dyDescent="0.2">
      <c r="A2805" s="488" t="s">
        <v>3062</v>
      </c>
      <c r="B2805" s="489">
        <v>199</v>
      </c>
      <c r="C2805" s="490">
        <v>0</v>
      </c>
      <c r="D2805" s="490">
        <v>18.84</v>
      </c>
      <c r="E2805" s="488"/>
    </row>
    <row r="2806" spans="1:5" x14ac:dyDescent="0.2">
      <c r="A2806" s="488" t="s">
        <v>3063</v>
      </c>
      <c r="B2806" s="489">
        <v>176</v>
      </c>
      <c r="C2806" s="490">
        <v>0</v>
      </c>
      <c r="D2806" s="490">
        <v>118.17</v>
      </c>
      <c r="E2806" s="488"/>
    </row>
    <row r="2807" spans="1:5" x14ac:dyDescent="0.2">
      <c r="A2807" s="488" t="s">
        <v>3064</v>
      </c>
      <c r="B2807" s="489">
        <v>94</v>
      </c>
      <c r="C2807" s="490">
        <v>44.66</v>
      </c>
      <c r="D2807" s="490">
        <v>109.6</v>
      </c>
      <c r="E2807" s="488"/>
    </row>
    <row r="2808" spans="1:5" x14ac:dyDescent="0.2">
      <c r="A2808" s="488" t="s">
        <v>3065</v>
      </c>
      <c r="B2808" s="489">
        <v>117</v>
      </c>
      <c r="C2808" s="490">
        <v>19.7</v>
      </c>
      <c r="D2808" s="490">
        <v>100.53</v>
      </c>
      <c r="E2808" s="488"/>
    </row>
    <row r="2809" spans="1:5" x14ac:dyDescent="0.2">
      <c r="A2809" s="488" t="s">
        <v>3066</v>
      </c>
      <c r="B2809" s="489">
        <v>117</v>
      </c>
      <c r="C2809" s="490">
        <v>10.26</v>
      </c>
      <c r="D2809" s="490">
        <v>91.09</v>
      </c>
      <c r="E2809" s="488"/>
    </row>
    <row r="2810" spans="1:5" x14ac:dyDescent="0.2">
      <c r="A2810" s="488" t="s">
        <v>3067</v>
      </c>
      <c r="B2810" s="489">
        <v>134</v>
      </c>
      <c r="C2810" s="490">
        <v>3.34</v>
      </c>
      <c r="D2810" s="490">
        <v>95.92</v>
      </c>
      <c r="E2810" s="488"/>
    </row>
    <row r="2811" spans="1:5" x14ac:dyDescent="0.2">
      <c r="A2811" s="488" t="s">
        <v>3068</v>
      </c>
      <c r="B2811" s="489">
        <v>116</v>
      </c>
      <c r="C2811" s="490">
        <v>138.88999999999999</v>
      </c>
      <c r="D2811" s="490">
        <v>219.03</v>
      </c>
      <c r="E2811" s="488"/>
    </row>
    <row r="2812" spans="1:5" x14ac:dyDescent="0.2">
      <c r="A2812" s="488" t="s">
        <v>3069</v>
      </c>
      <c r="B2812" s="489">
        <v>262</v>
      </c>
      <c r="C2812" s="490">
        <v>40.07</v>
      </c>
      <c r="D2812" s="490">
        <v>221.08</v>
      </c>
      <c r="E2812" s="488"/>
    </row>
    <row r="2813" spans="1:5" x14ac:dyDescent="0.2">
      <c r="A2813" s="488" t="s">
        <v>3070</v>
      </c>
      <c r="B2813" s="489">
        <v>533</v>
      </c>
      <c r="C2813" s="490">
        <v>0</v>
      </c>
      <c r="D2813" s="490">
        <v>331.83</v>
      </c>
      <c r="E2813" s="488"/>
    </row>
    <row r="2814" spans="1:5" x14ac:dyDescent="0.2">
      <c r="A2814" s="488" t="s">
        <v>3071</v>
      </c>
      <c r="B2814" s="489">
        <v>247</v>
      </c>
      <c r="C2814" s="490">
        <v>606.79999999999995</v>
      </c>
      <c r="D2814" s="490">
        <v>777.44</v>
      </c>
      <c r="E2814" s="488"/>
    </row>
    <row r="2815" spans="1:5" x14ac:dyDescent="0.2">
      <c r="A2815" s="488" t="s">
        <v>3072</v>
      </c>
      <c r="B2815" s="489">
        <v>264</v>
      </c>
      <c r="C2815" s="490">
        <v>0</v>
      </c>
      <c r="D2815" s="490">
        <v>167.3</v>
      </c>
      <c r="E2815" s="488"/>
    </row>
    <row r="2816" spans="1:5" x14ac:dyDescent="0.2">
      <c r="A2816" s="488" t="s">
        <v>3073</v>
      </c>
      <c r="B2816" s="489">
        <v>199</v>
      </c>
      <c r="C2816" s="490">
        <v>8.9700000000000006</v>
      </c>
      <c r="D2816" s="490">
        <v>146.44999999999999</v>
      </c>
      <c r="E2816" s="488"/>
    </row>
    <row r="2817" spans="1:5" x14ac:dyDescent="0.2">
      <c r="A2817" s="488" t="s">
        <v>3074</v>
      </c>
      <c r="B2817" s="489">
        <v>151</v>
      </c>
      <c r="C2817" s="490">
        <v>86.14</v>
      </c>
      <c r="D2817" s="490">
        <v>190.46</v>
      </c>
      <c r="E2817" s="488"/>
    </row>
    <row r="2818" spans="1:5" x14ac:dyDescent="0.2">
      <c r="A2818" s="488" t="s">
        <v>3075</v>
      </c>
      <c r="B2818" s="489">
        <v>55</v>
      </c>
      <c r="C2818" s="490">
        <v>0</v>
      </c>
      <c r="D2818" s="490">
        <v>15.88</v>
      </c>
      <c r="E2818" s="488"/>
    </row>
    <row r="2819" spans="1:5" x14ac:dyDescent="0.2">
      <c r="A2819" s="488" t="s">
        <v>3076</v>
      </c>
      <c r="B2819" s="489">
        <v>304</v>
      </c>
      <c r="C2819" s="490">
        <v>2.42</v>
      </c>
      <c r="D2819" s="490">
        <v>212.44</v>
      </c>
      <c r="E2819" s="488"/>
    </row>
    <row r="2820" spans="1:5" x14ac:dyDescent="0.2">
      <c r="A2820" s="488" t="s">
        <v>3077</v>
      </c>
      <c r="B2820" s="489">
        <v>121</v>
      </c>
      <c r="C2820" s="490">
        <v>0</v>
      </c>
      <c r="D2820" s="490">
        <v>39.799999999999997</v>
      </c>
      <c r="E2820" s="488"/>
    </row>
    <row r="2821" spans="1:5" x14ac:dyDescent="0.2">
      <c r="A2821" s="488" t="s">
        <v>3078</v>
      </c>
      <c r="B2821" s="489">
        <v>282</v>
      </c>
      <c r="C2821" s="490">
        <v>0</v>
      </c>
      <c r="D2821" s="490">
        <v>194.25</v>
      </c>
      <c r="E2821" s="488"/>
    </row>
    <row r="2822" spans="1:5" x14ac:dyDescent="0.2">
      <c r="A2822" s="488" t="s">
        <v>3079</v>
      </c>
      <c r="B2822" s="489">
        <v>62</v>
      </c>
      <c r="C2822" s="490">
        <v>0</v>
      </c>
      <c r="D2822" s="490">
        <v>39.75</v>
      </c>
      <c r="E2822" s="488"/>
    </row>
    <row r="2823" spans="1:5" x14ac:dyDescent="0.2">
      <c r="A2823" s="488" t="s">
        <v>3080</v>
      </c>
      <c r="B2823" s="489">
        <v>373</v>
      </c>
      <c r="C2823" s="490">
        <v>589.42999999999995</v>
      </c>
      <c r="D2823" s="490">
        <v>847.13</v>
      </c>
      <c r="E2823" s="488"/>
    </row>
    <row r="2824" spans="1:5" x14ac:dyDescent="0.2">
      <c r="A2824" s="488" t="s">
        <v>3081</v>
      </c>
      <c r="B2824" s="489">
        <v>482</v>
      </c>
      <c r="C2824" s="490">
        <v>0</v>
      </c>
      <c r="D2824" s="490">
        <v>256.39</v>
      </c>
      <c r="E2824" s="488"/>
    </row>
    <row r="2825" spans="1:5" x14ac:dyDescent="0.2">
      <c r="A2825" s="488" t="s">
        <v>3082</v>
      </c>
      <c r="B2825" s="489">
        <v>312</v>
      </c>
      <c r="C2825" s="490">
        <v>79.400000000000006</v>
      </c>
      <c r="D2825" s="490">
        <v>294.95</v>
      </c>
      <c r="E2825" s="488"/>
    </row>
    <row r="2826" spans="1:5" x14ac:dyDescent="0.2">
      <c r="A2826" s="488" t="s">
        <v>3083</v>
      </c>
      <c r="B2826" s="489">
        <v>248</v>
      </c>
      <c r="C2826" s="490">
        <v>0</v>
      </c>
      <c r="D2826" s="490">
        <v>156.43</v>
      </c>
      <c r="E2826" s="488"/>
    </row>
    <row r="2827" spans="1:5" x14ac:dyDescent="0.2">
      <c r="A2827" s="488" t="s">
        <v>3084</v>
      </c>
      <c r="B2827" s="489">
        <v>234</v>
      </c>
      <c r="C2827" s="490">
        <v>0</v>
      </c>
      <c r="D2827" s="490">
        <v>50.58</v>
      </c>
      <c r="E2827" s="488"/>
    </row>
    <row r="2828" spans="1:5" x14ac:dyDescent="0.2">
      <c r="A2828" s="488" t="s">
        <v>3085</v>
      </c>
      <c r="B2828" s="489">
        <v>254</v>
      </c>
      <c r="C2828" s="490">
        <v>0</v>
      </c>
      <c r="D2828" s="490">
        <v>0</v>
      </c>
      <c r="E2828" s="488"/>
    </row>
    <row r="2829" spans="1:5" x14ac:dyDescent="0.2">
      <c r="A2829" s="488" t="s">
        <v>3086</v>
      </c>
      <c r="B2829" s="489">
        <v>113</v>
      </c>
      <c r="C2829" s="490">
        <v>0</v>
      </c>
      <c r="D2829" s="490">
        <v>45.24</v>
      </c>
      <c r="E2829" s="488"/>
    </row>
    <row r="2830" spans="1:5" x14ac:dyDescent="0.2">
      <c r="A2830" s="488" t="s">
        <v>3087</v>
      </c>
      <c r="B2830" s="489">
        <v>229</v>
      </c>
      <c r="C2830" s="490">
        <v>0</v>
      </c>
      <c r="D2830" s="490">
        <v>64.16</v>
      </c>
      <c r="E2830" s="488"/>
    </row>
    <row r="2831" spans="1:5" x14ac:dyDescent="0.2">
      <c r="A2831" s="488" t="s">
        <v>3088</v>
      </c>
      <c r="B2831" s="489">
        <v>413</v>
      </c>
      <c r="C2831" s="490">
        <v>0</v>
      </c>
      <c r="D2831" s="490">
        <v>213.06</v>
      </c>
      <c r="E2831" s="488"/>
    </row>
    <row r="2832" spans="1:5" x14ac:dyDescent="0.2">
      <c r="A2832" s="488" t="s">
        <v>3089</v>
      </c>
      <c r="B2832" s="489">
        <v>186</v>
      </c>
      <c r="C2832" s="490">
        <v>0</v>
      </c>
      <c r="D2832" s="490">
        <v>101.15</v>
      </c>
      <c r="E2832" s="488"/>
    </row>
    <row r="2833" spans="1:5" x14ac:dyDescent="0.2">
      <c r="A2833" s="488" t="s">
        <v>3090</v>
      </c>
      <c r="B2833" s="489">
        <v>134</v>
      </c>
      <c r="C2833" s="490">
        <v>0</v>
      </c>
      <c r="D2833" s="490">
        <v>76.48</v>
      </c>
      <c r="E2833" s="488"/>
    </row>
    <row r="2834" spans="1:5" x14ac:dyDescent="0.2">
      <c r="A2834" s="488" t="s">
        <v>3091</v>
      </c>
      <c r="B2834" s="489">
        <v>321</v>
      </c>
      <c r="C2834" s="490">
        <v>6.66</v>
      </c>
      <c r="D2834" s="490">
        <v>228.43</v>
      </c>
      <c r="E2834" s="488"/>
    </row>
    <row r="2835" spans="1:5" x14ac:dyDescent="0.2">
      <c r="A2835" s="488" t="s">
        <v>3092</v>
      </c>
      <c r="B2835" s="489">
        <v>102</v>
      </c>
      <c r="C2835" s="490">
        <v>53.3</v>
      </c>
      <c r="D2835" s="490">
        <v>123.77</v>
      </c>
      <c r="E2835" s="488"/>
    </row>
    <row r="2836" spans="1:5" x14ac:dyDescent="0.2">
      <c r="A2836" s="488" t="s">
        <v>3093</v>
      </c>
      <c r="B2836" s="489">
        <v>155</v>
      </c>
      <c r="C2836" s="490">
        <v>0</v>
      </c>
      <c r="D2836" s="490">
        <v>62.59</v>
      </c>
      <c r="E2836" s="488"/>
    </row>
    <row r="2837" spans="1:5" x14ac:dyDescent="0.2">
      <c r="A2837" s="488" t="s">
        <v>3094</v>
      </c>
      <c r="B2837" s="489">
        <v>147</v>
      </c>
      <c r="C2837" s="490">
        <v>0</v>
      </c>
      <c r="D2837" s="490">
        <v>94.21</v>
      </c>
      <c r="E2837" s="488"/>
    </row>
    <row r="2838" spans="1:5" x14ac:dyDescent="0.2">
      <c r="A2838" s="488" t="s">
        <v>3095</v>
      </c>
      <c r="B2838" s="489">
        <v>206</v>
      </c>
      <c r="C2838" s="490">
        <v>10.210000000000001</v>
      </c>
      <c r="D2838" s="490">
        <v>152.53</v>
      </c>
      <c r="E2838" s="488"/>
    </row>
    <row r="2839" spans="1:5" x14ac:dyDescent="0.2">
      <c r="A2839" s="488" t="s">
        <v>3096</v>
      </c>
      <c r="B2839" s="489">
        <v>269</v>
      </c>
      <c r="C2839" s="490">
        <v>0</v>
      </c>
      <c r="D2839" s="490">
        <v>31.68</v>
      </c>
      <c r="E2839" s="488"/>
    </row>
    <row r="2840" spans="1:5" x14ac:dyDescent="0.2">
      <c r="A2840" s="488" t="s">
        <v>3097</v>
      </c>
      <c r="B2840" s="489">
        <v>222</v>
      </c>
      <c r="C2840" s="490">
        <v>0</v>
      </c>
      <c r="D2840" s="490">
        <v>52.21</v>
      </c>
      <c r="E2840" s="488"/>
    </row>
    <row r="2841" spans="1:5" x14ac:dyDescent="0.2">
      <c r="A2841" s="488" t="s">
        <v>3098</v>
      </c>
      <c r="B2841" s="489">
        <v>256</v>
      </c>
      <c r="C2841" s="490">
        <v>739.3</v>
      </c>
      <c r="D2841" s="490">
        <v>916.16</v>
      </c>
      <c r="E2841" s="488"/>
    </row>
    <row r="2842" spans="1:5" x14ac:dyDescent="0.2">
      <c r="A2842" s="488" t="s">
        <v>3099</v>
      </c>
      <c r="B2842" s="489">
        <v>210</v>
      </c>
      <c r="C2842" s="490">
        <v>0</v>
      </c>
      <c r="D2842" s="490">
        <v>119.59</v>
      </c>
      <c r="E2842" s="488"/>
    </row>
    <row r="2843" spans="1:5" x14ac:dyDescent="0.2">
      <c r="A2843" s="488" t="s">
        <v>3100</v>
      </c>
      <c r="B2843" s="489">
        <v>217</v>
      </c>
      <c r="C2843" s="490">
        <v>37.049999999999997</v>
      </c>
      <c r="D2843" s="490">
        <v>186.97</v>
      </c>
      <c r="E2843" s="488"/>
    </row>
    <row r="2844" spans="1:5" x14ac:dyDescent="0.2">
      <c r="A2844" s="488" t="s">
        <v>3101</v>
      </c>
      <c r="B2844" s="489">
        <v>183</v>
      </c>
      <c r="C2844" s="490">
        <v>0</v>
      </c>
      <c r="D2844" s="490">
        <v>45.99</v>
      </c>
      <c r="E2844" s="488"/>
    </row>
    <row r="2845" spans="1:5" x14ac:dyDescent="0.2">
      <c r="A2845" s="488" t="s">
        <v>3102</v>
      </c>
      <c r="B2845" s="489">
        <v>400</v>
      </c>
      <c r="C2845" s="490">
        <v>0</v>
      </c>
      <c r="D2845" s="490">
        <v>78.27</v>
      </c>
      <c r="E2845" s="488"/>
    </row>
    <row r="2846" spans="1:5" x14ac:dyDescent="0.2">
      <c r="A2846" s="488" t="s">
        <v>3103</v>
      </c>
      <c r="B2846" s="489">
        <v>180</v>
      </c>
      <c r="C2846" s="490">
        <v>0</v>
      </c>
      <c r="D2846" s="490">
        <v>96.08</v>
      </c>
      <c r="E2846" s="488"/>
    </row>
    <row r="2847" spans="1:5" x14ac:dyDescent="0.2">
      <c r="A2847" s="488" t="s">
        <v>3104</v>
      </c>
      <c r="B2847" s="489">
        <v>471</v>
      </c>
      <c r="C2847" s="490">
        <v>0</v>
      </c>
      <c r="D2847" s="490">
        <v>207.78</v>
      </c>
      <c r="E2847" s="488"/>
    </row>
    <row r="2848" spans="1:5" x14ac:dyDescent="0.2">
      <c r="A2848" s="488" t="s">
        <v>3105</v>
      </c>
      <c r="B2848" s="489">
        <v>190</v>
      </c>
      <c r="C2848" s="490">
        <v>0</v>
      </c>
      <c r="D2848" s="490">
        <v>70.87</v>
      </c>
      <c r="E2848" s="488"/>
    </row>
    <row r="2849" spans="1:5" x14ac:dyDescent="0.2">
      <c r="A2849" s="488" t="s">
        <v>3106</v>
      </c>
      <c r="B2849" s="489">
        <v>188</v>
      </c>
      <c r="C2849" s="490">
        <v>0</v>
      </c>
      <c r="D2849" s="490">
        <v>49.58</v>
      </c>
      <c r="E2849" s="488"/>
    </row>
    <row r="2850" spans="1:5" x14ac:dyDescent="0.2">
      <c r="A2850" s="488" t="s">
        <v>3107</v>
      </c>
      <c r="B2850" s="489">
        <v>232</v>
      </c>
      <c r="C2850" s="490">
        <v>37.6</v>
      </c>
      <c r="D2850" s="490">
        <v>197.88</v>
      </c>
      <c r="E2850" s="488"/>
    </row>
    <row r="2851" spans="1:5" x14ac:dyDescent="0.2">
      <c r="A2851" s="488" t="s">
        <v>3108</v>
      </c>
      <c r="B2851" s="489">
        <v>305</v>
      </c>
      <c r="C2851" s="490">
        <v>0</v>
      </c>
      <c r="D2851" s="490">
        <v>67.569999999999993</v>
      </c>
      <c r="E2851" s="488"/>
    </row>
    <row r="2852" spans="1:5" x14ac:dyDescent="0.2">
      <c r="A2852" s="488" t="s">
        <v>3109</v>
      </c>
      <c r="B2852" s="489">
        <v>227</v>
      </c>
      <c r="C2852" s="490">
        <v>0</v>
      </c>
      <c r="D2852" s="490">
        <v>116.46</v>
      </c>
      <c r="E2852" s="488"/>
    </row>
    <row r="2853" spans="1:5" x14ac:dyDescent="0.2">
      <c r="A2853" s="488" t="s">
        <v>3110</v>
      </c>
      <c r="B2853" s="489">
        <v>330</v>
      </c>
      <c r="C2853" s="490">
        <v>0</v>
      </c>
      <c r="D2853" s="490">
        <v>196.72</v>
      </c>
      <c r="E2853" s="488"/>
    </row>
    <row r="2854" spans="1:5" x14ac:dyDescent="0.2">
      <c r="A2854" s="488" t="s">
        <v>3111</v>
      </c>
      <c r="B2854" s="489">
        <v>227</v>
      </c>
      <c r="C2854" s="490">
        <v>10.77</v>
      </c>
      <c r="D2854" s="490">
        <v>167.6</v>
      </c>
      <c r="E2854" s="488"/>
    </row>
    <row r="2855" spans="1:5" x14ac:dyDescent="0.2">
      <c r="A2855" s="488" t="s">
        <v>3112</v>
      </c>
      <c r="B2855" s="489">
        <v>61</v>
      </c>
      <c r="C2855" s="490">
        <v>19.93</v>
      </c>
      <c r="D2855" s="490">
        <v>62.08</v>
      </c>
      <c r="E2855" s="488"/>
    </row>
    <row r="2856" spans="1:5" x14ac:dyDescent="0.2">
      <c r="A2856" s="488" t="s">
        <v>3113</v>
      </c>
      <c r="B2856" s="489">
        <v>297</v>
      </c>
      <c r="C2856" s="490">
        <v>0</v>
      </c>
      <c r="D2856" s="490">
        <v>168.1</v>
      </c>
      <c r="E2856" s="488"/>
    </row>
    <row r="2857" spans="1:5" x14ac:dyDescent="0.2">
      <c r="A2857" s="488" t="s">
        <v>3114</v>
      </c>
      <c r="B2857" s="489">
        <v>59</v>
      </c>
      <c r="C2857" s="490">
        <v>0</v>
      </c>
      <c r="D2857" s="490">
        <v>14.72</v>
      </c>
      <c r="E2857" s="488"/>
    </row>
    <row r="2858" spans="1:5" x14ac:dyDescent="0.2">
      <c r="A2858" s="488" t="s">
        <v>3115</v>
      </c>
      <c r="B2858" s="489">
        <v>596</v>
      </c>
      <c r="C2858" s="490">
        <v>59.83</v>
      </c>
      <c r="D2858" s="490">
        <v>471.59</v>
      </c>
      <c r="E2858" s="488"/>
    </row>
    <row r="2859" spans="1:5" x14ac:dyDescent="0.2">
      <c r="A2859" s="488" t="s">
        <v>3116</v>
      </c>
      <c r="B2859" s="489">
        <v>201</v>
      </c>
      <c r="C2859" s="490">
        <v>0</v>
      </c>
      <c r="D2859" s="490">
        <v>34.08</v>
      </c>
      <c r="E2859" s="488"/>
    </row>
    <row r="2860" spans="1:5" x14ac:dyDescent="0.2">
      <c r="A2860" s="488" t="s">
        <v>3117</v>
      </c>
      <c r="B2860" s="489">
        <v>142</v>
      </c>
      <c r="C2860" s="490">
        <v>0</v>
      </c>
      <c r="D2860" s="490">
        <v>54.77</v>
      </c>
      <c r="E2860" s="488"/>
    </row>
    <row r="2861" spans="1:5" x14ac:dyDescent="0.2">
      <c r="A2861" s="488" t="s">
        <v>3118</v>
      </c>
      <c r="B2861" s="489">
        <v>126</v>
      </c>
      <c r="C2861" s="490">
        <v>147.38999999999999</v>
      </c>
      <c r="D2861" s="490">
        <v>234.44</v>
      </c>
      <c r="E2861" s="488"/>
    </row>
    <row r="2862" spans="1:5" x14ac:dyDescent="0.2">
      <c r="A2862" s="488" t="s">
        <v>3119</v>
      </c>
      <c r="B2862" s="489">
        <v>290</v>
      </c>
      <c r="C2862" s="490">
        <v>226.02</v>
      </c>
      <c r="D2862" s="490">
        <v>426.37</v>
      </c>
      <c r="E2862" s="488"/>
    </row>
    <row r="2863" spans="1:5" x14ac:dyDescent="0.2">
      <c r="A2863" s="488" t="s">
        <v>3120</v>
      </c>
      <c r="B2863" s="489">
        <v>221</v>
      </c>
      <c r="C2863" s="490">
        <v>0</v>
      </c>
      <c r="D2863" s="490">
        <v>151.77000000000001</v>
      </c>
      <c r="E2863" s="488"/>
    </row>
    <row r="2864" spans="1:5" x14ac:dyDescent="0.2">
      <c r="A2864" s="488" t="s">
        <v>3121</v>
      </c>
      <c r="B2864" s="489">
        <v>251</v>
      </c>
      <c r="C2864" s="490">
        <v>0</v>
      </c>
      <c r="D2864" s="490">
        <v>42.37</v>
      </c>
      <c r="E2864" s="488"/>
    </row>
    <row r="2865" spans="1:5" x14ac:dyDescent="0.2">
      <c r="A2865" s="488" t="s">
        <v>3122</v>
      </c>
      <c r="B2865" s="489">
        <v>270</v>
      </c>
      <c r="C2865" s="490">
        <v>0</v>
      </c>
      <c r="D2865" s="490">
        <v>130.79</v>
      </c>
      <c r="E2865" s="488"/>
    </row>
    <row r="2866" spans="1:5" x14ac:dyDescent="0.2">
      <c r="A2866" s="488" t="s">
        <v>3123</v>
      </c>
      <c r="B2866" s="489">
        <v>221</v>
      </c>
      <c r="C2866" s="490">
        <v>0</v>
      </c>
      <c r="D2866" s="490">
        <v>46.61</v>
      </c>
      <c r="E2866" s="488"/>
    </row>
    <row r="2867" spans="1:5" x14ac:dyDescent="0.2">
      <c r="A2867" s="488" t="s">
        <v>3124</v>
      </c>
      <c r="B2867" s="489">
        <v>263</v>
      </c>
      <c r="C2867" s="490">
        <v>0</v>
      </c>
      <c r="D2867" s="490">
        <v>140.63</v>
      </c>
      <c r="E2867" s="488"/>
    </row>
    <row r="2868" spans="1:5" x14ac:dyDescent="0.2">
      <c r="A2868" s="488" t="s">
        <v>3125</v>
      </c>
      <c r="B2868" s="489">
        <v>168</v>
      </c>
      <c r="C2868" s="490">
        <v>436.43</v>
      </c>
      <c r="D2868" s="490">
        <v>552.5</v>
      </c>
      <c r="E2868" s="488"/>
    </row>
    <row r="2869" spans="1:5" x14ac:dyDescent="0.2">
      <c r="A2869" s="488" t="s">
        <v>3126</v>
      </c>
      <c r="B2869" s="489">
        <v>78</v>
      </c>
      <c r="C2869" s="490">
        <v>0</v>
      </c>
      <c r="D2869" s="490">
        <v>23.35</v>
      </c>
      <c r="E2869" s="488"/>
    </row>
    <row r="2870" spans="1:5" x14ac:dyDescent="0.2">
      <c r="A2870" s="488" t="s">
        <v>3127</v>
      </c>
      <c r="B2870" s="489">
        <v>311</v>
      </c>
      <c r="C2870" s="490">
        <v>0</v>
      </c>
      <c r="D2870" s="490">
        <v>121.05</v>
      </c>
      <c r="E2870" s="488"/>
    </row>
    <row r="2871" spans="1:5" x14ac:dyDescent="0.2">
      <c r="A2871" s="488" t="s">
        <v>3128</v>
      </c>
      <c r="B2871" s="489">
        <v>203</v>
      </c>
      <c r="C2871" s="490">
        <v>0</v>
      </c>
      <c r="D2871" s="490">
        <v>83.71</v>
      </c>
      <c r="E2871" s="488"/>
    </row>
    <row r="2872" spans="1:5" x14ac:dyDescent="0.2">
      <c r="A2872" s="488" t="s">
        <v>3129</v>
      </c>
      <c r="B2872" s="489">
        <v>98</v>
      </c>
      <c r="C2872" s="490">
        <v>0</v>
      </c>
      <c r="D2872" s="490">
        <v>43.36</v>
      </c>
      <c r="E2872" s="488"/>
    </row>
    <row r="2873" spans="1:5" x14ac:dyDescent="0.2">
      <c r="A2873" s="488" t="s">
        <v>3130</v>
      </c>
      <c r="B2873" s="489">
        <v>131</v>
      </c>
      <c r="C2873" s="490">
        <v>0</v>
      </c>
      <c r="D2873" s="490">
        <v>4.6500000000000004</v>
      </c>
      <c r="E2873" s="488"/>
    </row>
    <row r="2874" spans="1:5" x14ac:dyDescent="0.2">
      <c r="A2874" s="488" t="s">
        <v>3131</v>
      </c>
      <c r="B2874" s="489">
        <v>169</v>
      </c>
      <c r="C2874" s="490">
        <v>0</v>
      </c>
      <c r="D2874" s="490">
        <v>107.5</v>
      </c>
      <c r="E2874" s="488"/>
    </row>
    <row r="2875" spans="1:5" x14ac:dyDescent="0.2">
      <c r="A2875" s="488" t="s">
        <v>3132</v>
      </c>
      <c r="B2875" s="489">
        <v>59</v>
      </c>
      <c r="C2875" s="490">
        <v>0</v>
      </c>
      <c r="D2875" s="490">
        <v>20.03</v>
      </c>
      <c r="E2875" s="488"/>
    </row>
    <row r="2876" spans="1:5" x14ac:dyDescent="0.2">
      <c r="A2876" s="488" t="s">
        <v>3133</v>
      </c>
      <c r="B2876" s="489">
        <v>173</v>
      </c>
      <c r="C2876" s="490">
        <v>0</v>
      </c>
      <c r="D2876" s="490">
        <v>70.89</v>
      </c>
      <c r="E2876" s="488"/>
    </row>
    <row r="2877" spans="1:5" x14ac:dyDescent="0.2">
      <c r="A2877" s="488" t="s">
        <v>3134</v>
      </c>
      <c r="B2877" s="489">
        <v>151</v>
      </c>
      <c r="C2877" s="490">
        <v>0</v>
      </c>
      <c r="D2877" s="490">
        <v>57.11</v>
      </c>
      <c r="E2877" s="488"/>
    </row>
    <row r="2878" spans="1:5" x14ac:dyDescent="0.2">
      <c r="A2878" s="488" t="s">
        <v>3135</v>
      </c>
      <c r="B2878" s="489">
        <v>161</v>
      </c>
      <c r="C2878" s="490">
        <v>0</v>
      </c>
      <c r="D2878" s="490">
        <v>106.83</v>
      </c>
      <c r="E2878" s="488"/>
    </row>
    <row r="2879" spans="1:5" x14ac:dyDescent="0.2">
      <c r="A2879" s="488" t="s">
        <v>3136</v>
      </c>
      <c r="B2879" s="489">
        <v>325</v>
      </c>
      <c r="C2879" s="490">
        <v>14.71</v>
      </c>
      <c r="D2879" s="490">
        <v>239.24</v>
      </c>
      <c r="E2879" s="488"/>
    </row>
    <row r="2880" spans="1:5" x14ac:dyDescent="0.2">
      <c r="A2880" s="488" t="s">
        <v>3137</v>
      </c>
      <c r="B2880" s="489">
        <v>460</v>
      </c>
      <c r="C2880" s="490">
        <v>425.05</v>
      </c>
      <c r="D2880" s="490">
        <v>742.84</v>
      </c>
      <c r="E2880" s="488"/>
    </row>
    <row r="2881" spans="1:5" x14ac:dyDescent="0.2">
      <c r="A2881" s="488" t="s">
        <v>3138</v>
      </c>
      <c r="B2881" s="489">
        <v>109</v>
      </c>
      <c r="C2881" s="490">
        <v>171.3</v>
      </c>
      <c r="D2881" s="490">
        <v>246.6</v>
      </c>
      <c r="E2881" s="488"/>
    </row>
    <row r="2882" spans="1:5" x14ac:dyDescent="0.2">
      <c r="A2882" s="488" t="s">
        <v>3139</v>
      </c>
      <c r="B2882" s="489">
        <v>185</v>
      </c>
      <c r="C2882" s="490">
        <v>0</v>
      </c>
      <c r="D2882" s="490">
        <v>121.8</v>
      </c>
      <c r="E2882" s="488"/>
    </row>
    <row r="2883" spans="1:5" x14ac:dyDescent="0.2">
      <c r="A2883" s="488" t="s">
        <v>3140</v>
      </c>
      <c r="B2883" s="489">
        <v>167</v>
      </c>
      <c r="C2883" s="490">
        <v>0</v>
      </c>
      <c r="D2883" s="490">
        <v>72.430000000000007</v>
      </c>
      <c r="E2883" s="488"/>
    </row>
    <row r="2884" spans="1:5" x14ac:dyDescent="0.2">
      <c r="A2884" s="488" t="s">
        <v>3141</v>
      </c>
      <c r="B2884" s="489">
        <v>385</v>
      </c>
      <c r="C2884" s="490">
        <v>77.98</v>
      </c>
      <c r="D2884" s="490">
        <v>343.96</v>
      </c>
      <c r="E2884" s="488"/>
    </row>
    <row r="2885" spans="1:5" x14ac:dyDescent="0.2">
      <c r="A2885" s="488" t="s">
        <v>3142</v>
      </c>
      <c r="B2885" s="489">
        <v>362</v>
      </c>
      <c r="C2885" s="490">
        <v>16.71</v>
      </c>
      <c r="D2885" s="490">
        <v>266.8</v>
      </c>
      <c r="E2885" s="488"/>
    </row>
    <row r="2886" spans="1:5" x14ac:dyDescent="0.2">
      <c r="A2886" s="488" t="s">
        <v>3143</v>
      </c>
      <c r="B2886" s="489">
        <v>207</v>
      </c>
      <c r="C2886" s="490">
        <v>0</v>
      </c>
      <c r="D2886" s="490">
        <v>49.86</v>
      </c>
      <c r="E2886" s="488"/>
    </row>
    <row r="2887" spans="1:5" x14ac:dyDescent="0.2">
      <c r="A2887" s="488" t="s">
        <v>3144</v>
      </c>
      <c r="B2887" s="489">
        <v>202</v>
      </c>
      <c r="C2887" s="490">
        <v>41.57</v>
      </c>
      <c r="D2887" s="490">
        <v>181.13</v>
      </c>
      <c r="E2887" s="488"/>
    </row>
    <row r="2888" spans="1:5" x14ac:dyDescent="0.2">
      <c r="A2888" s="488" t="s">
        <v>3145</v>
      </c>
      <c r="B2888" s="489">
        <v>375</v>
      </c>
      <c r="C2888" s="490">
        <v>0</v>
      </c>
      <c r="D2888" s="490">
        <v>90.57</v>
      </c>
      <c r="E2888" s="488"/>
    </row>
    <row r="2889" spans="1:5" x14ac:dyDescent="0.2">
      <c r="A2889" s="488" t="s">
        <v>3146</v>
      </c>
      <c r="B2889" s="489">
        <v>145</v>
      </c>
      <c r="C2889" s="490">
        <v>8.2200000000000006</v>
      </c>
      <c r="D2889" s="490">
        <v>108.4</v>
      </c>
      <c r="E2889" s="488"/>
    </row>
    <row r="2890" spans="1:5" x14ac:dyDescent="0.2">
      <c r="A2890" s="488" t="s">
        <v>3147</v>
      </c>
      <c r="B2890" s="489">
        <v>87</v>
      </c>
      <c r="C2890" s="490">
        <v>0</v>
      </c>
      <c r="D2890" s="490">
        <v>18.14</v>
      </c>
      <c r="E2890" s="488"/>
    </row>
    <row r="2891" spans="1:5" x14ac:dyDescent="0.2">
      <c r="A2891" s="488" t="s">
        <v>3148</v>
      </c>
      <c r="B2891" s="489">
        <v>228</v>
      </c>
      <c r="C2891" s="490">
        <v>0</v>
      </c>
      <c r="D2891" s="490">
        <v>143.27000000000001</v>
      </c>
      <c r="E2891" s="488"/>
    </row>
    <row r="2892" spans="1:5" x14ac:dyDescent="0.2">
      <c r="A2892" s="488" t="s">
        <v>3149</v>
      </c>
      <c r="B2892" s="489">
        <v>114</v>
      </c>
      <c r="C2892" s="490">
        <v>186.08</v>
      </c>
      <c r="D2892" s="490">
        <v>264.83999999999997</v>
      </c>
      <c r="E2892" s="488"/>
    </row>
    <row r="2893" spans="1:5" x14ac:dyDescent="0.2">
      <c r="A2893" s="488" t="s">
        <v>3150</v>
      </c>
      <c r="B2893" s="489">
        <v>563</v>
      </c>
      <c r="C2893" s="490">
        <v>0</v>
      </c>
      <c r="D2893" s="490">
        <v>233.82</v>
      </c>
      <c r="E2893" s="488"/>
    </row>
    <row r="2894" spans="1:5" x14ac:dyDescent="0.2">
      <c r="A2894" s="488" t="s">
        <v>3151</v>
      </c>
      <c r="B2894" s="489">
        <v>385</v>
      </c>
      <c r="C2894" s="490">
        <v>0</v>
      </c>
      <c r="D2894" s="490">
        <v>259.62</v>
      </c>
      <c r="E2894" s="488"/>
    </row>
    <row r="2895" spans="1:5" x14ac:dyDescent="0.2">
      <c r="A2895" s="488" t="s">
        <v>3152</v>
      </c>
      <c r="B2895" s="489">
        <v>153</v>
      </c>
      <c r="C2895" s="490">
        <v>0</v>
      </c>
      <c r="D2895" s="490">
        <v>43.63</v>
      </c>
      <c r="E2895" s="488"/>
    </row>
    <row r="2896" spans="1:5" x14ac:dyDescent="0.2">
      <c r="A2896" s="488" t="s">
        <v>3153</v>
      </c>
      <c r="B2896" s="489">
        <v>252</v>
      </c>
      <c r="C2896" s="490">
        <v>0</v>
      </c>
      <c r="D2896" s="490">
        <v>141.35</v>
      </c>
      <c r="E2896" s="488"/>
    </row>
    <row r="2897" spans="1:5" x14ac:dyDescent="0.2">
      <c r="A2897" s="488" t="s">
        <v>3154</v>
      </c>
      <c r="B2897" s="489">
        <v>68</v>
      </c>
      <c r="C2897" s="490">
        <v>0</v>
      </c>
      <c r="D2897" s="490">
        <v>5.31</v>
      </c>
      <c r="E2897" s="488"/>
    </row>
    <row r="2898" spans="1:5" x14ac:dyDescent="0.2">
      <c r="A2898" s="488" t="s">
        <v>3155</v>
      </c>
      <c r="B2898" s="489">
        <v>77</v>
      </c>
      <c r="C2898" s="490">
        <v>0</v>
      </c>
      <c r="D2898" s="490">
        <v>42.7</v>
      </c>
      <c r="E2898" s="488"/>
    </row>
    <row r="2899" spans="1:5" x14ac:dyDescent="0.2">
      <c r="A2899" s="488" t="s">
        <v>3156</v>
      </c>
      <c r="B2899" s="489">
        <v>30</v>
      </c>
      <c r="C2899" s="490">
        <v>0</v>
      </c>
      <c r="D2899" s="490">
        <v>4.95</v>
      </c>
      <c r="E2899" s="488" t="s">
        <v>344</v>
      </c>
    </row>
    <row r="2900" spans="1:5" x14ac:dyDescent="0.2">
      <c r="A2900" s="488" t="s">
        <v>3157</v>
      </c>
      <c r="B2900" s="489">
        <v>121</v>
      </c>
      <c r="C2900" s="490">
        <v>0</v>
      </c>
      <c r="D2900" s="490">
        <v>55.12</v>
      </c>
      <c r="E2900" s="488"/>
    </row>
    <row r="2901" spans="1:5" x14ac:dyDescent="0.2">
      <c r="A2901" s="488" t="s">
        <v>3158</v>
      </c>
      <c r="B2901" s="489">
        <v>103</v>
      </c>
      <c r="C2901" s="490">
        <v>20.68</v>
      </c>
      <c r="D2901" s="490">
        <v>91.84</v>
      </c>
      <c r="E2901" s="488"/>
    </row>
    <row r="2902" spans="1:5" x14ac:dyDescent="0.2">
      <c r="A2902" s="488" t="s">
        <v>3159</v>
      </c>
      <c r="B2902" s="489">
        <v>168</v>
      </c>
      <c r="C2902" s="490">
        <v>36.44</v>
      </c>
      <c r="D2902" s="490">
        <v>152.5</v>
      </c>
      <c r="E2902" s="488"/>
    </row>
    <row r="2903" spans="1:5" x14ac:dyDescent="0.2">
      <c r="A2903" s="488" t="s">
        <v>3160</v>
      </c>
      <c r="B2903" s="489">
        <v>152</v>
      </c>
      <c r="C2903" s="490">
        <v>64.22</v>
      </c>
      <c r="D2903" s="490">
        <v>169.24</v>
      </c>
      <c r="E2903" s="488"/>
    </row>
    <row r="2904" spans="1:5" x14ac:dyDescent="0.2">
      <c r="A2904" s="488" t="s">
        <v>3161</v>
      </c>
      <c r="B2904" s="489">
        <v>460</v>
      </c>
      <c r="C2904" s="490">
        <v>0</v>
      </c>
      <c r="D2904" s="490">
        <v>27.8</v>
      </c>
      <c r="E2904" s="488"/>
    </row>
    <row r="2905" spans="1:5" x14ac:dyDescent="0.2">
      <c r="A2905" s="488" t="s">
        <v>3162</v>
      </c>
      <c r="B2905" s="489">
        <v>150</v>
      </c>
      <c r="C2905" s="490">
        <v>0</v>
      </c>
      <c r="D2905" s="490">
        <v>96.58</v>
      </c>
      <c r="E2905" s="488"/>
    </row>
    <row r="2906" spans="1:5" x14ac:dyDescent="0.2">
      <c r="A2906" s="488" t="s">
        <v>3163</v>
      </c>
      <c r="B2906" s="489">
        <v>125</v>
      </c>
      <c r="C2906" s="490">
        <v>0</v>
      </c>
      <c r="D2906" s="490">
        <v>40.340000000000003</v>
      </c>
      <c r="E2906" s="488"/>
    </row>
    <row r="2907" spans="1:5" x14ac:dyDescent="0.2">
      <c r="A2907" s="488" t="s">
        <v>3164</v>
      </c>
      <c r="B2907" s="489">
        <v>90</v>
      </c>
      <c r="C2907" s="490">
        <v>0</v>
      </c>
      <c r="D2907" s="490">
        <v>51.48</v>
      </c>
      <c r="E2907" s="488"/>
    </row>
    <row r="2908" spans="1:5" x14ac:dyDescent="0.2">
      <c r="A2908" s="488" t="s">
        <v>3165</v>
      </c>
      <c r="B2908" s="489">
        <v>40</v>
      </c>
      <c r="C2908" s="490">
        <v>0</v>
      </c>
      <c r="D2908" s="490">
        <v>16.36</v>
      </c>
      <c r="E2908" s="488" t="s">
        <v>344</v>
      </c>
    </row>
    <row r="2909" spans="1:5" x14ac:dyDescent="0.2">
      <c r="A2909" s="488" t="s">
        <v>3166</v>
      </c>
      <c r="B2909" s="489">
        <v>43</v>
      </c>
      <c r="C2909" s="490">
        <v>0</v>
      </c>
      <c r="D2909" s="490">
        <v>0</v>
      </c>
      <c r="E2909" s="488"/>
    </row>
    <row r="2910" spans="1:5" x14ac:dyDescent="0.2">
      <c r="A2910" s="488" t="s">
        <v>3167</v>
      </c>
      <c r="B2910" s="489">
        <v>98</v>
      </c>
      <c r="C2910" s="490">
        <v>0</v>
      </c>
      <c r="D2910" s="490">
        <v>4.54</v>
      </c>
      <c r="E2910" s="488"/>
    </row>
    <row r="2911" spans="1:5" x14ac:dyDescent="0.2">
      <c r="A2911" s="488" t="s">
        <v>3168</v>
      </c>
      <c r="B2911" s="489">
        <v>138</v>
      </c>
      <c r="C2911" s="490">
        <v>227.3</v>
      </c>
      <c r="D2911" s="490">
        <v>322.63</v>
      </c>
      <c r="E2911" s="488"/>
    </row>
    <row r="2912" spans="1:5" x14ac:dyDescent="0.2">
      <c r="A2912" s="488" t="s">
        <v>3169</v>
      </c>
      <c r="B2912" s="489">
        <v>45</v>
      </c>
      <c r="C2912" s="490">
        <v>0</v>
      </c>
      <c r="D2912" s="490">
        <v>23.19</v>
      </c>
      <c r="E2912" s="488"/>
    </row>
    <row r="2913" spans="1:5" x14ac:dyDescent="0.2">
      <c r="A2913" s="488" t="s">
        <v>3170</v>
      </c>
      <c r="B2913" s="489">
        <v>20</v>
      </c>
      <c r="C2913" s="490">
        <v>6.54</v>
      </c>
      <c r="D2913" s="490">
        <v>20.36</v>
      </c>
      <c r="E2913" s="488" t="s">
        <v>344</v>
      </c>
    </row>
    <row r="2914" spans="1:5" x14ac:dyDescent="0.2">
      <c r="A2914" s="488" t="s">
        <v>3171</v>
      </c>
      <c r="B2914" s="489">
        <v>218</v>
      </c>
      <c r="C2914" s="490">
        <v>40.5</v>
      </c>
      <c r="D2914" s="490">
        <v>191.11</v>
      </c>
      <c r="E2914" s="488"/>
    </row>
    <row r="2915" spans="1:5" x14ac:dyDescent="0.2">
      <c r="A2915" s="488" t="s">
        <v>3172</v>
      </c>
      <c r="B2915" s="489">
        <v>218</v>
      </c>
      <c r="C2915" s="490">
        <v>20.059999999999999</v>
      </c>
      <c r="D2915" s="490">
        <v>170.66</v>
      </c>
      <c r="E2915" s="488"/>
    </row>
    <row r="2916" spans="1:5" x14ac:dyDescent="0.2">
      <c r="A2916" s="488" t="s">
        <v>3173</v>
      </c>
      <c r="B2916" s="489">
        <v>137</v>
      </c>
      <c r="C2916" s="490">
        <v>29.17</v>
      </c>
      <c r="D2916" s="490">
        <v>123.82</v>
      </c>
      <c r="E2916" s="488"/>
    </row>
    <row r="2917" spans="1:5" x14ac:dyDescent="0.2">
      <c r="A2917" s="488" t="s">
        <v>3174</v>
      </c>
      <c r="B2917" s="489">
        <v>208</v>
      </c>
      <c r="C2917" s="490">
        <v>254.16</v>
      </c>
      <c r="D2917" s="490">
        <v>397.86</v>
      </c>
      <c r="E2917" s="488"/>
    </row>
    <row r="2918" spans="1:5" x14ac:dyDescent="0.2">
      <c r="A2918" s="488" t="s">
        <v>3175</v>
      </c>
      <c r="B2918" s="489">
        <v>13</v>
      </c>
      <c r="C2918" s="490">
        <v>11.58</v>
      </c>
      <c r="D2918" s="490">
        <v>20.57</v>
      </c>
      <c r="E2918" s="488" t="s">
        <v>344</v>
      </c>
    </row>
    <row r="2919" spans="1:5" x14ac:dyDescent="0.2">
      <c r="A2919" s="488" t="s">
        <v>3176</v>
      </c>
      <c r="B2919" s="489">
        <v>33</v>
      </c>
      <c r="C2919" s="490">
        <v>0</v>
      </c>
      <c r="D2919" s="490">
        <v>4.8899999999999997</v>
      </c>
      <c r="E2919" s="488" t="s">
        <v>344</v>
      </c>
    </row>
    <row r="2920" spans="1:5" x14ac:dyDescent="0.2">
      <c r="A2920" s="488" t="s">
        <v>3177</v>
      </c>
      <c r="B2920" s="489">
        <v>121</v>
      </c>
      <c r="C2920" s="490">
        <v>450.54</v>
      </c>
      <c r="D2920" s="490">
        <v>534.13</v>
      </c>
      <c r="E2920" s="488"/>
    </row>
    <row r="2921" spans="1:5" x14ac:dyDescent="0.2">
      <c r="A2921" s="488" t="s">
        <v>3178</v>
      </c>
      <c r="B2921" s="489">
        <v>308</v>
      </c>
      <c r="C2921" s="490">
        <v>47.84</v>
      </c>
      <c r="D2921" s="490">
        <v>260.62</v>
      </c>
      <c r="E2921" s="488"/>
    </row>
    <row r="2922" spans="1:5" x14ac:dyDescent="0.2">
      <c r="A2922" s="488" t="s">
        <v>3179</v>
      </c>
      <c r="B2922" s="489">
        <v>246</v>
      </c>
      <c r="C2922" s="490">
        <v>139.24</v>
      </c>
      <c r="D2922" s="490">
        <v>309.19</v>
      </c>
      <c r="E2922" s="488"/>
    </row>
    <row r="2923" spans="1:5" x14ac:dyDescent="0.2">
      <c r="A2923" s="488" t="s">
        <v>3180</v>
      </c>
      <c r="B2923" s="489">
        <v>139</v>
      </c>
      <c r="C2923" s="490">
        <v>568.20000000000005</v>
      </c>
      <c r="D2923" s="490">
        <v>664.23</v>
      </c>
      <c r="E2923" s="488"/>
    </row>
    <row r="2924" spans="1:5" x14ac:dyDescent="0.2">
      <c r="A2924" s="488" t="s">
        <v>3181</v>
      </c>
      <c r="B2924" s="489">
        <v>218</v>
      </c>
      <c r="C2924" s="490">
        <v>45.46</v>
      </c>
      <c r="D2924" s="490">
        <v>196.07</v>
      </c>
      <c r="E2924" s="488"/>
    </row>
    <row r="2925" spans="1:5" x14ac:dyDescent="0.2">
      <c r="A2925" s="488" t="s">
        <v>3182</v>
      </c>
      <c r="B2925" s="489">
        <v>228</v>
      </c>
      <c r="C2925" s="490">
        <v>0</v>
      </c>
      <c r="D2925" s="490">
        <v>146.66</v>
      </c>
      <c r="E2925" s="488"/>
    </row>
    <row r="2926" spans="1:5" x14ac:dyDescent="0.2">
      <c r="A2926" s="488" t="s">
        <v>3183</v>
      </c>
      <c r="B2926" s="489">
        <v>108</v>
      </c>
      <c r="C2926" s="490">
        <v>0</v>
      </c>
      <c r="D2926" s="490">
        <v>35.1</v>
      </c>
      <c r="E2926" s="488"/>
    </row>
    <row r="2927" spans="1:5" x14ac:dyDescent="0.2">
      <c r="A2927" s="488" t="s">
        <v>3184</v>
      </c>
      <c r="B2927" s="489">
        <v>154</v>
      </c>
      <c r="C2927" s="490">
        <v>17.96</v>
      </c>
      <c r="D2927" s="490">
        <v>124.35</v>
      </c>
      <c r="E2927" s="488"/>
    </row>
    <row r="2928" spans="1:5" x14ac:dyDescent="0.2">
      <c r="A2928" s="488" t="s">
        <v>3185</v>
      </c>
      <c r="B2928" s="489">
        <v>141</v>
      </c>
      <c r="C2928" s="490">
        <v>0</v>
      </c>
      <c r="D2928" s="490">
        <v>87.18</v>
      </c>
      <c r="E2928" s="488"/>
    </row>
    <row r="2929" spans="1:5" x14ac:dyDescent="0.2">
      <c r="A2929" s="488" t="s">
        <v>3186</v>
      </c>
      <c r="B2929" s="489">
        <v>48</v>
      </c>
      <c r="C2929" s="490">
        <v>13</v>
      </c>
      <c r="D2929" s="490">
        <v>46.16</v>
      </c>
      <c r="E2929" s="488"/>
    </row>
    <row r="2930" spans="1:5" x14ac:dyDescent="0.2">
      <c r="A2930" s="488" t="s">
        <v>3187</v>
      </c>
      <c r="B2930" s="489">
        <v>208</v>
      </c>
      <c r="C2930" s="490">
        <v>61.74</v>
      </c>
      <c r="D2930" s="490">
        <v>205.44</v>
      </c>
      <c r="E2930" s="488"/>
    </row>
    <row r="2931" spans="1:5" x14ac:dyDescent="0.2">
      <c r="A2931" s="488" t="s">
        <v>3188</v>
      </c>
      <c r="B2931" s="489">
        <v>297</v>
      </c>
      <c r="C2931" s="490">
        <v>0</v>
      </c>
      <c r="D2931" s="490">
        <v>77.239999999999995</v>
      </c>
      <c r="E2931" s="488"/>
    </row>
    <row r="2932" spans="1:5" x14ac:dyDescent="0.2">
      <c r="A2932" s="488" t="s">
        <v>3189</v>
      </c>
      <c r="B2932" s="489">
        <v>171</v>
      </c>
      <c r="C2932" s="490">
        <v>0</v>
      </c>
      <c r="D2932" s="490">
        <v>106.57</v>
      </c>
      <c r="E2932" s="488"/>
    </row>
    <row r="2933" spans="1:5" x14ac:dyDescent="0.2">
      <c r="A2933" s="488" t="s">
        <v>3190</v>
      </c>
      <c r="B2933" s="489">
        <v>101</v>
      </c>
      <c r="C2933" s="490">
        <v>0</v>
      </c>
      <c r="D2933" s="490">
        <v>0</v>
      </c>
      <c r="E2933" s="488"/>
    </row>
    <row r="2934" spans="1:5" x14ac:dyDescent="0.2">
      <c r="A2934" s="488" t="s">
        <v>3191</v>
      </c>
      <c r="B2934" s="489">
        <v>114</v>
      </c>
      <c r="C2934" s="490">
        <v>207.99</v>
      </c>
      <c r="D2934" s="490">
        <v>286.75</v>
      </c>
      <c r="E2934" s="488"/>
    </row>
    <row r="2935" spans="1:5" x14ac:dyDescent="0.2">
      <c r="A2935" s="488" t="s">
        <v>3192</v>
      </c>
      <c r="B2935" s="489">
        <v>301</v>
      </c>
      <c r="C2935" s="490">
        <v>0</v>
      </c>
      <c r="D2935" s="490">
        <v>179.82</v>
      </c>
      <c r="E2935" s="488"/>
    </row>
    <row r="2936" spans="1:5" x14ac:dyDescent="0.2">
      <c r="A2936" s="488" t="s">
        <v>3193</v>
      </c>
      <c r="B2936" s="489">
        <v>185</v>
      </c>
      <c r="C2936" s="490">
        <v>71.430000000000007</v>
      </c>
      <c r="D2936" s="490">
        <v>199.24</v>
      </c>
      <c r="E2936" s="488"/>
    </row>
    <row r="2937" spans="1:5" x14ac:dyDescent="0.2">
      <c r="A2937" s="488" t="s">
        <v>3194</v>
      </c>
      <c r="B2937" s="489">
        <v>197</v>
      </c>
      <c r="C2937" s="490">
        <v>0</v>
      </c>
      <c r="D2937" s="490">
        <v>124.6</v>
      </c>
      <c r="E2937" s="488"/>
    </row>
    <row r="2938" spans="1:5" x14ac:dyDescent="0.2">
      <c r="A2938" s="488" t="s">
        <v>3195</v>
      </c>
      <c r="B2938" s="489">
        <v>403</v>
      </c>
      <c r="C2938" s="490">
        <v>0</v>
      </c>
      <c r="D2938" s="490">
        <v>129.07</v>
      </c>
      <c r="E2938" s="488"/>
    </row>
    <row r="2939" spans="1:5" x14ac:dyDescent="0.2">
      <c r="A2939" s="488" t="s">
        <v>3196</v>
      </c>
      <c r="B2939" s="489">
        <v>128</v>
      </c>
      <c r="C2939" s="490">
        <v>274.18</v>
      </c>
      <c r="D2939" s="490">
        <v>362.61</v>
      </c>
      <c r="E2939" s="488"/>
    </row>
    <row r="2940" spans="1:5" x14ac:dyDescent="0.2">
      <c r="A2940" s="488" t="s">
        <v>3197</v>
      </c>
      <c r="B2940" s="489">
        <v>176</v>
      </c>
      <c r="C2940" s="490">
        <v>0</v>
      </c>
      <c r="D2940" s="490">
        <v>54.18</v>
      </c>
      <c r="E2940" s="488"/>
    </row>
    <row r="2941" spans="1:5" x14ac:dyDescent="0.2">
      <c r="A2941" s="488" t="s">
        <v>3198</v>
      </c>
      <c r="B2941" s="489">
        <v>110</v>
      </c>
      <c r="C2941" s="490">
        <v>0</v>
      </c>
      <c r="D2941" s="490">
        <v>30.75</v>
      </c>
      <c r="E2941" s="488"/>
    </row>
    <row r="2942" spans="1:5" x14ac:dyDescent="0.2">
      <c r="A2942" s="488" t="s">
        <v>3199</v>
      </c>
      <c r="B2942" s="489">
        <v>375</v>
      </c>
      <c r="C2942" s="490">
        <v>581.86</v>
      </c>
      <c r="D2942" s="490">
        <v>840.93</v>
      </c>
      <c r="E2942" s="488"/>
    </row>
    <row r="2943" spans="1:5" x14ac:dyDescent="0.2">
      <c r="A2943" s="488" t="s">
        <v>3200</v>
      </c>
      <c r="B2943" s="489">
        <v>335</v>
      </c>
      <c r="C2943" s="490">
        <v>0</v>
      </c>
      <c r="D2943" s="490">
        <v>121.06</v>
      </c>
      <c r="E2943" s="488"/>
    </row>
    <row r="2944" spans="1:5" x14ac:dyDescent="0.2">
      <c r="A2944" s="488" t="s">
        <v>3201</v>
      </c>
      <c r="B2944" s="489">
        <v>231</v>
      </c>
      <c r="C2944" s="490">
        <v>844.87</v>
      </c>
      <c r="D2944" s="490">
        <v>1004.46</v>
      </c>
      <c r="E2944" s="488"/>
    </row>
    <row r="2945" spans="1:5" x14ac:dyDescent="0.2">
      <c r="A2945" s="488" t="s">
        <v>3202</v>
      </c>
      <c r="B2945" s="489">
        <v>370</v>
      </c>
      <c r="C2945" s="490">
        <v>0</v>
      </c>
      <c r="D2945" s="490">
        <v>232.37</v>
      </c>
      <c r="E2945" s="488"/>
    </row>
    <row r="2946" spans="1:5" x14ac:dyDescent="0.2">
      <c r="A2946" s="488" t="s">
        <v>3203</v>
      </c>
      <c r="B2946" s="489">
        <v>163</v>
      </c>
      <c r="C2946" s="490">
        <v>0</v>
      </c>
      <c r="D2946" s="490">
        <v>30.98</v>
      </c>
      <c r="E2946" s="488"/>
    </row>
    <row r="2947" spans="1:5" x14ac:dyDescent="0.2">
      <c r="A2947" s="488" t="s">
        <v>3204</v>
      </c>
      <c r="B2947" s="489">
        <v>185</v>
      </c>
      <c r="C2947" s="490">
        <v>194.55</v>
      </c>
      <c r="D2947" s="490">
        <v>322.36</v>
      </c>
      <c r="E2947" s="488"/>
    </row>
    <row r="2948" spans="1:5" x14ac:dyDescent="0.2">
      <c r="A2948" s="488" t="s">
        <v>3205</v>
      </c>
      <c r="B2948" s="489">
        <v>100</v>
      </c>
      <c r="C2948" s="490">
        <v>129.27000000000001</v>
      </c>
      <c r="D2948" s="490">
        <v>198.35</v>
      </c>
      <c r="E2948" s="488"/>
    </row>
    <row r="2949" spans="1:5" x14ac:dyDescent="0.2">
      <c r="A2949" s="488" t="s">
        <v>3206</v>
      </c>
      <c r="B2949" s="489">
        <v>385</v>
      </c>
      <c r="C2949" s="490">
        <v>0</v>
      </c>
      <c r="D2949" s="490">
        <v>133.30000000000001</v>
      </c>
      <c r="E2949" s="488"/>
    </row>
    <row r="2950" spans="1:5" x14ac:dyDescent="0.2">
      <c r="A2950" s="488" t="s">
        <v>3207</v>
      </c>
      <c r="B2950" s="489">
        <v>339</v>
      </c>
      <c r="C2950" s="490">
        <v>0</v>
      </c>
      <c r="D2950" s="490">
        <v>67.83</v>
      </c>
      <c r="E2950" s="488"/>
    </row>
    <row r="2951" spans="1:5" x14ac:dyDescent="0.2">
      <c r="A2951" s="488" t="s">
        <v>3208</v>
      </c>
      <c r="B2951" s="489">
        <v>482</v>
      </c>
      <c r="C2951" s="490">
        <v>0</v>
      </c>
      <c r="D2951" s="490">
        <v>273.83</v>
      </c>
      <c r="E2951" s="488"/>
    </row>
    <row r="2952" spans="1:5" x14ac:dyDescent="0.2">
      <c r="A2952" s="488" t="s">
        <v>3209</v>
      </c>
      <c r="B2952" s="489">
        <v>136</v>
      </c>
      <c r="C2952" s="490">
        <v>0</v>
      </c>
      <c r="D2952" s="490">
        <v>19.07</v>
      </c>
      <c r="E2952" s="488"/>
    </row>
    <row r="2953" spans="1:5" x14ac:dyDescent="0.2">
      <c r="A2953" s="488" t="s">
        <v>3210</v>
      </c>
      <c r="B2953" s="489">
        <v>228</v>
      </c>
      <c r="C2953" s="490">
        <v>0</v>
      </c>
      <c r="D2953" s="490">
        <v>99.87</v>
      </c>
      <c r="E2953" s="488"/>
    </row>
    <row r="2954" spans="1:5" x14ac:dyDescent="0.2">
      <c r="A2954" s="488" t="s">
        <v>3211</v>
      </c>
      <c r="B2954" s="489">
        <v>149</v>
      </c>
      <c r="C2954" s="490">
        <v>52.99</v>
      </c>
      <c r="D2954" s="490">
        <v>155.93</v>
      </c>
      <c r="E2954" s="488"/>
    </row>
    <row r="2955" spans="1:5" x14ac:dyDescent="0.2">
      <c r="A2955" s="488" t="s">
        <v>3212</v>
      </c>
      <c r="B2955" s="489">
        <v>247</v>
      </c>
      <c r="C2955" s="490">
        <v>28.64</v>
      </c>
      <c r="D2955" s="490">
        <v>199.28</v>
      </c>
      <c r="E2955" s="488"/>
    </row>
    <row r="2956" spans="1:5" x14ac:dyDescent="0.2">
      <c r="A2956" s="488" t="s">
        <v>3213</v>
      </c>
      <c r="B2956" s="489">
        <v>322</v>
      </c>
      <c r="C2956" s="490">
        <v>0</v>
      </c>
      <c r="D2956" s="490">
        <v>187.83</v>
      </c>
      <c r="E2956" s="488"/>
    </row>
    <row r="2957" spans="1:5" x14ac:dyDescent="0.2">
      <c r="A2957" s="488" t="s">
        <v>3214</v>
      </c>
      <c r="B2957" s="489">
        <v>398</v>
      </c>
      <c r="C2957" s="490">
        <v>64.099999999999994</v>
      </c>
      <c r="D2957" s="490">
        <v>339.06</v>
      </c>
      <c r="E2957" s="488"/>
    </row>
    <row r="2958" spans="1:5" x14ac:dyDescent="0.2">
      <c r="A2958" s="488" t="s">
        <v>3215</v>
      </c>
      <c r="B2958" s="489">
        <v>207</v>
      </c>
      <c r="C2958" s="490">
        <v>72</v>
      </c>
      <c r="D2958" s="490">
        <v>215</v>
      </c>
      <c r="E2958" s="488"/>
    </row>
    <row r="2959" spans="1:5" x14ac:dyDescent="0.2">
      <c r="A2959" s="488" t="s">
        <v>3216</v>
      </c>
      <c r="B2959" s="489">
        <v>385</v>
      </c>
      <c r="C2959" s="490">
        <v>0</v>
      </c>
      <c r="D2959" s="490">
        <v>165.7</v>
      </c>
      <c r="E2959" s="488"/>
    </row>
    <row r="2960" spans="1:5" x14ac:dyDescent="0.2">
      <c r="A2960" s="488" t="s">
        <v>3217</v>
      </c>
      <c r="B2960" s="489">
        <v>324</v>
      </c>
      <c r="C2960" s="490">
        <v>0</v>
      </c>
      <c r="D2960" s="490">
        <v>156.75</v>
      </c>
      <c r="E2960" s="488"/>
    </row>
    <row r="2961" spans="1:5" x14ac:dyDescent="0.2">
      <c r="A2961" s="488" t="s">
        <v>3218</v>
      </c>
      <c r="B2961" s="489">
        <v>66</v>
      </c>
      <c r="C2961" s="490">
        <v>0</v>
      </c>
      <c r="D2961" s="490">
        <v>4.43</v>
      </c>
      <c r="E2961" s="488"/>
    </row>
    <row r="2962" spans="1:5" x14ac:dyDescent="0.2">
      <c r="A2962" s="488" t="s">
        <v>3219</v>
      </c>
      <c r="B2962" s="489">
        <v>447</v>
      </c>
      <c r="C2962" s="490">
        <v>0</v>
      </c>
      <c r="D2962" s="490">
        <v>86.46</v>
      </c>
      <c r="E2962" s="488"/>
    </row>
    <row r="2963" spans="1:5" x14ac:dyDescent="0.2">
      <c r="A2963" s="488" t="s">
        <v>3220</v>
      </c>
      <c r="B2963" s="489">
        <v>367</v>
      </c>
      <c r="C2963" s="490">
        <v>135.25</v>
      </c>
      <c r="D2963" s="490">
        <v>388.8</v>
      </c>
      <c r="E2963" s="488"/>
    </row>
    <row r="2964" spans="1:5" x14ac:dyDescent="0.2">
      <c r="A2964" s="488" t="s">
        <v>3221</v>
      </c>
      <c r="B2964" s="489">
        <v>141</v>
      </c>
      <c r="C2964" s="490">
        <v>60.38</v>
      </c>
      <c r="D2964" s="490">
        <v>157.79</v>
      </c>
      <c r="E2964" s="488"/>
    </row>
    <row r="2965" spans="1:5" x14ac:dyDescent="0.2">
      <c r="A2965" s="488" t="s">
        <v>3222</v>
      </c>
      <c r="B2965" s="489">
        <v>187</v>
      </c>
      <c r="C2965" s="490">
        <v>0</v>
      </c>
      <c r="D2965" s="490">
        <v>5.68</v>
      </c>
      <c r="E2965" s="488"/>
    </row>
    <row r="2966" spans="1:5" x14ac:dyDescent="0.2">
      <c r="A2966" s="488" t="s">
        <v>3223</v>
      </c>
      <c r="B2966" s="489">
        <v>76</v>
      </c>
      <c r="C2966" s="490">
        <v>246.9</v>
      </c>
      <c r="D2966" s="490">
        <v>299.41000000000003</v>
      </c>
      <c r="E2966" s="488"/>
    </row>
    <row r="2967" spans="1:5" x14ac:dyDescent="0.2">
      <c r="A2967" s="488" t="s">
        <v>3224</v>
      </c>
      <c r="B2967" s="489">
        <v>65</v>
      </c>
      <c r="C2967" s="490">
        <v>0</v>
      </c>
      <c r="D2967" s="490">
        <v>17.739999999999998</v>
      </c>
      <c r="E2967" s="488"/>
    </row>
    <row r="2968" spans="1:5" x14ac:dyDescent="0.2">
      <c r="A2968" s="488" t="s">
        <v>3225</v>
      </c>
      <c r="B2968" s="489">
        <v>350</v>
      </c>
      <c r="C2968" s="490">
        <v>0</v>
      </c>
      <c r="D2968" s="490">
        <v>137.97999999999999</v>
      </c>
      <c r="E2968" s="488"/>
    </row>
    <row r="2969" spans="1:5" x14ac:dyDescent="0.2">
      <c r="A2969" s="488" t="s">
        <v>3226</v>
      </c>
      <c r="B2969" s="489">
        <v>340</v>
      </c>
      <c r="C2969" s="490">
        <v>0</v>
      </c>
      <c r="D2969" s="490">
        <v>101.27</v>
      </c>
      <c r="E2969" s="488"/>
    </row>
    <row r="2970" spans="1:5" x14ac:dyDescent="0.2">
      <c r="A2970" s="488" t="s">
        <v>3227</v>
      </c>
      <c r="B2970" s="489">
        <v>369</v>
      </c>
      <c r="C2970" s="490">
        <v>53.13</v>
      </c>
      <c r="D2970" s="490">
        <v>308.06</v>
      </c>
      <c r="E2970" s="488"/>
    </row>
    <row r="2971" spans="1:5" x14ac:dyDescent="0.2">
      <c r="A2971" s="488" t="s">
        <v>3228</v>
      </c>
      <c r="B2971" s="489">
        <v>77</v>
      </c>
      <c r="C2971" s="490">
        <v>0</v>
      </c>
      <c r="D2971" s="490">
        <v>13.78</v>
      </c>
      <c r="E2971" s="488"/>
    </row>
    <row r="2972" spans="1:5" x14ac:dyDescent="0.2">
      <c r="A2972" s="488" t="s">
        <v>3229</v>
      </c>
      <c r="B2972" s="489">
        <v>165</v>
      </c>
      <c r="C2972" s="490">
        <v>0</v>
      </c>
      <c r="D2972" s="490">
        <v>35.43</v>
      </c>
      <c r="E2972" s="488"/>
    </row>
    <row r="2973" spans="1:5" x14ac:dyDescent="0.2">
      <c r="A2973" s="488" t="s">
        <v>3230</v>
      </c>
      <c r="B2973" s="489">
        <v>199</v>
      </c>
      <c r="C2973" s="490">
        <v>0</v>
      </c>
      <c r="D2973" s="490">
        <v>31.69</v>
      </c>
      <c r="E2973" s="488"/>
    </row>
    <row r="2974" spans="1:5" x14ac:dyDescent="0.2">
      <c r="A2974" s="488" t="s">
        <v>3231</v>
      </c>
      <c r="B2974" s="489">
        <v>220</v>
      </c>
      <c r="C2974" s="490">
        <v>0</v>
      </c>
      <c r="D2974" s="490">
        <v>49.68</v>
      </c>
      <c r="E2974" s="488"/>
    </row>
    <row r="2975" spans="1:5" x14ac:dyDescent="0.2">
      <c r="A2975" s="488" t="s">
        <v>3232</v>
      </c>
      <c r="B2975" s="489">
        <v>412</v>
      </c>
      <c r="C2975" s="490">
        <v>0</v>
      </c>
      <c r="D2975" s="490">
        <v>68.63</v>
      </c>
      <c r="E2975" s="488"/>
    </row>
    <row r="2976" spans="1:5" x14ac:dyDescent="0.2">
      <c r="A2976" s="488" t="s">
        <v>3233</v>
      </c>
      <c r="B2976" s="489">
        <v>129</v>
      </c>
      <c r="C2976" s="490">
        <v>0</v>
      </c>
      <c r="D2976" s="490">
        <v>8.9600000000000009</v>
      </c>
      <c r="E2976" s="488"/>
    </row>
    <row r="2977" spans="1:5" x14ac:dyDescent="0.2">
      <c r="A2977" s="488" t="s">
        <v>3234</v>
      </c>
      <c r="B2977" s="489">
        <v>210</v>
      </c>
      <c r="C2977" s="490">
        <v>0</v>
      </c>
      <c r="D2977" s="490">
        <v>75.459999999999994</v>
      </c>
      <c r="E2977" s="488"/>
    </row>
    <row r="2978" spans="1:5" x14ac:dyDescent="0.2">
      <c r="A2978" s="488" t="s">
        <v>3235</v>
      </c>
      <c r="B2978" s="489">
        <v>128</v>
      </c>
      <c r="C2978" s="490">
        <v>0</v>
      </c>
      <c r="D2978" s="490">
        <v>87.97</v>
      </c>
      <c r="E2978" s="488"/>
    </row>
    <row r="2979" spans="1:5" x14ac:dyDescent="0.2">
      <c r="A2979" s="488" t="s">
        <v>3236</v>
      </c>
      <c r="B2979" s="489">
        <v>197</v>
      </c>
      <c r="C2979" s="490">
        <v>0</v>
      </c>
      <c r="D2979" s="490">
        <v>69.41</v>
      </c>
      <c r="E2979" s="488"/>
    </row>
    <row r="2980" spans="1:5" x14ac:dyDescent="0.2">
      <c r="A2980" s="488" t="s">
        <v>3237</v>
      </c>
      <c r="B2980" s="489">
        <v>242</v>
      </c>
      <c r="C2980" s="490">
        <v>0</v>
      </c>
      <c r="D2980" s="490">
        <v>54.79</v>
      </c>
      <c r="E2980" s="488"/>
    </row>
    <row r="2981" spans="1:5" x14ac:dyDescent="0.2">
      <c r="A2981" s="488" t="s">
        <v>3238</v>
      </c>
      <c r="B2981" s="489">
        <v>312</v>
      </c>
      <c r="C2981" s="490">
        <v>0</v>
      </c>
      <c r="D2981" s="490">
        <v>108.46</v>
      </c>
      <c r="E2981" s="488"/>
    </row>
    <row r="2982" spans="1:5" x14ac:dyDescent="0.2">
      <c r="A2982" s="488" t="s">
        <v>3239</v>
      </c>
      <c r="B2982" s="489">
        <v>163</v>
      </c>
      <c r="C2982" s="490">
        <v>80.84</v>
      </c>
      <c r="D2982" s="490">
        <v>193.45</v>
      </c>
      <c r="E2982" s="488"/>
    </row>
    <row r="2983" spans="1:5" x14ac:dyDescent="0.2">
      <c r="A2983" s="488" t="s">
        <v>3240</v>
      </c>
      <c r="B2983" s="489">
        <v>333</v>
      </c>
      <c r="C2983" s="490">
        <v>575.69000000000005</v>
      </c>
      <c r="D2983" s="490">
        <v>805.75</v>
      </c>
      <c r="E2983" s="488"/>
    </row>
    <row r="2984" spans="1:5" x14ac:dyDescent="0.2">
      <c r="A2984" s="488" t="s">
        <v>3241</v>
      </c>
      <c r="B2984" s="489">
        <v>201</v>
      </c>
      <c r="C2984" s="490">
        <v>3.12</v>
      </c>
      <c r="D2984" s="490">
        <v>141.97999999999999</v>
      </c>
      <c r="E2984" s="488"/>
    </row>
    <row r="2985" spans="1:5" x14ac:dyDescent="0.2">
      <c r="A2985" s="488" t="s">
        <v>3242</v>
      </c>
      <c r="B2985" s="489">
        <v>161</v>
      </c>
      <c r="C2985" s="490">
        <v>277.99</v>
      </c>
      <c r="D2985" s="490">
        <v>389.22</v>
      </c>
      <c r="E2985" s="488"/>
    </row>
    <row r="2986" spans="1:5" x14ac:dyDescent="0.2">
      <c r="A2986" s="488" t="s">
        <v>3243</v>
      </c>
      <c r="B2986" s="489">
        <v>192</v>
      </c>
      <c r="C2986" s="490">
        <v>0</v>
      </c>
      <c r="D2986" s="490">
        <v>79.540000000000006</v>
      </c>
      <c r="E2986" s="488"/>
    </row>
    <row r="2987" spans="1:5" x14ac:dyDescent="0.2">
      <c r="A2987" s="488" t="s">
        <v>3244</v>
      </c>
      <c r="B2987" s="489">
        <v>53</v>
      </c>
      <c r="C2987" s="490">
        <v>3.63</v>
      </c>
      <c r="D2987" s="490">
        <v>40.25</v>
      </c>
      <c r="E2987" s="488"/>
    </row>
    <row r="2988" spans="1:5" x14ac:dyDescent="0.2">
      <c r="A2988" s="488" t="s">
        <v>3245</v>
      </c>
      <c r="B2988" s="489">
        <v>105</v>
      </c>
      <c r="C2988" s="490">
        <v>6.47</v>
      </c>
      <c r="D2988" s="490">
        <v>79.02</v>
      </c>
      <c r="E2988" s="488"/>
    </row>
    <row r="2989" spans="1:5" x14ac:dyDescent="0.2">
      <c r="A2989" s="488" t="s">
        <v>3246</v>
      </c>
      <c r="B2989" s="489">
        <v>228</v>
      </c>
      <c r="C2989" s="490">
        <v>0</v>
      </c>
      <c r="D2989" s="490">
        <v>10.16</v>
      </c>
      <c r="E2989" s="488"/>
    </row>
    <row r="2990" spans="1:5" x14ac:dyDescent="0.2">
      <c r="A2990" s="488" t="s">
        <v>3247</v>
      </c>
      <c r="B2990" s="489">
        <v>148</v>
      </c>
      <c r="C2990" s="490">
        <v>0</v>
      </c>
      <c r="D2990" s="490">
        <v>49.45</v>
      </c>
      <c r="E2990" s="488"/>
    </row>
    <row r="2991" spans="1:5" x14ac:dyDescent="0.2">
      <c r="A2991" s="488" t="s">
        <v>3248</v>
      </c>
      <c r="B2991" s="489">
        <v>282</v>
      </c>
      <c r="C2991" s="490">
        <v>0</v>
      </c>
      <c r="D2991" s="490">
        <v>54.52</v>
      </c>
      <c r="E2991" s="488"/>
    </row>
    <row r="2992" spans="1:5" x14ac:dyDescent="0.2">
      <c r="A2992" s="488" t="s">
        <v>3249</v>
      </c>
      <c r="B2992" s="489">
        <v>290</v>
      </c>
      <c r="C2992" s="490">
        <v>5.67</v>
      </c>
      <c r="D2992" s="490">
        <v>206.02</v>
      </c>
      <c r="E2992" s="488"/>
    </row>
    <row r="2993" spans="1:5" x14ac:dyDescent="0.2">
      <c r="A2993" s="488" t="s">
        <v>3250</v>
      </c>
      <c r="B2993" s="489">
        <v>214</v>
      </c>
      <c r="C2993" s="490">
        <v>3.16</v>
      </c>
      <c r="D2993" s="490">
        <v>151</v>
      </c>
      <c r="E2993" s="488"/>
    </row>
    <row r="2994" spans="1:5" x14ac:dyDescent="0.2">
      <c r="A2994" s="488" t="s">
        <v>3251</v>
      </c>
      <c r="B2994" s="489">
        <v>34</v>
      </c>
      <c r="C2994" s="490">
        <v>0</v>
      </c>
      <c r="D2994" s="490">
        <v>9.06</v>
      </c>
      <c r="E2994" s="488" t="s">
        <v>344</v>
      </c>
    </row>
    <row r="2995" spans="1:5" x14ac:dyDescent="0.2">
      <c r="A2995" s="488" t="s">
        <v>3252</v>
      </c>
      <c r="B2995" s="489">
        <v>180</v>
      </c>
      <c r="C2995" s="490">
        <v>0</v>
      </c>
      <c r="D2995" s="490">
        <v>75.95</v>
      </c>
      <c r="E2995" s="488"/>
    </row>
    <row r="2996" spans="1:5" x14ac:dyDescent="0.2">
      <c r="A2996" s="488" t="s">
        <v>3253</v>
      </c>
      <c r="B2996" s="489">
        <v>304</v>
      </c>
      <c r="C2996" s="490">
        <v>0</v>
      </c>
      <c r="D2996" s="490">
        <v>61.01</v>
      </c>
      <c r="E2996" s="488"/>
    </row>
    <row r="2997" spans="1:5" x14ac:dyDescent="0.2">
      <c r="A2997" s="488" t="s">
        <v>3254</v>
      </c>
      <c r="B2997" s="489">
        <v>163</v>
      </c>
      <c r="C2997" s="490">
        <v>0</v>
      </c>
      <c r="D2997" s="490">
        <v>107.73</v>
      </c>
      <c r="E2997" s="488"/>
    </row>
    <row r="2998" spans="1:5" x14ac:dyDescent="0.2">
      <c r="A2998" s="488" t="s">
        <v>3255</v>
      </c>
      <c r="B2998" s="489">
        <v>453</v>
      </c>
      <c r="C2998" s="490">
        <v>0</v>
      </c>
      <c r="D2998" s="490">
        <v>280.27</v>
      </c>
      <c r="E2998" s="488"/>
    </row>
    <row r="2999" spans="1:5" x14ac:dyDescent="0.2">
      <c r="A2999" s="488" t="s">
        <v>3256</v>
      </c>
      <c r="B2999" s="489">
        <v>206</v>
      </c>
      <c r="C2999" s="490">
        <v>515.41</v>
      </c>
      <c r="D2999" s="490">
        <v>657.73</v>
      </c>
      <c r="E2999" s="488"/>
    </row>
    <row r="3000" spans="1:5" x14ac:dyDescent="0.2">
      <c r="A3000" s="488" t="s">
        <v>3257</v>
      </c>
      <c r="B3000" s="489">
        <v>261</v>
      </c>
      <c r="C3000" s="490">
        <v>0</v>
      </c>
      <c r="D3000" s="490">
        <v>37.65</v>
      </c>
      <c r="E3000" s="488"/>
    </row>
    <row r="3001" spans="1:5" x14ac:dyDescent="0.2">
      <c r="A3001" s="488" t="s">
        <v>3258</v>
      </c>
      <c r="B3001" s="489">
        <v>621</v>
      </c>
      <c r="C3001" s="490">
        <v>0</v>
      </c>
      <c r="D3001" s="490">
        <v>11.92</v>
      </c>
      <c r="E3001" s="488"/>
    </row>
    <row r="3002" spans="1:5" x14ac:dyDescent="0.2">
      <c r="A3002" s="488" t="s">
        <v>3259</v>
      </c>
      <c r="B3002" s="489">
        <v>313</v>
      </c>
      <c r="C3002" s="490">
        <v>0</v>
      </c>
      <c r="D3002" s="490">
        <v>50.19</v>
      </c>
      <c r="E3002" s="488"/>
    </row>
    <row r="3003" spans="1:5" x14ac:dyDescent="0.2">
      <c r="A3003" s="488" t="s">
        <v>3260</v>
      </c>
      <c r="B3003" s="489">
        <v>212</v>
      </c>
      <c r="C3003" s="490">
        <v>114.83</v>
      </c>
      <c r="D3003" s="490">
        <v>261.3</v>
      </c>
      <c r="E3003" s="488"/>
    </row>
    <row r="3004" spans="1:5" x14ac:dyDescent="0.2">
      <c r="A3004" s="488" t="s">
        <v>3261</v>
      </c>
      <c r="B3004" s="489">
        <v>271</v>
      </c>
      <c r="C3004" s="490">
        <v>0</v>
      </c>
      <c r="D3004" s="490">
        <v>124.45</v>
      </c>
      <c r="E3004" s="488"/>
    </row>
    <row r="3005" spans="1:5" x14ac:dyDescent="0.2">
      <c r="A3005" s="488" t="s">
        <v>3262</v>
      </c>
      <c r="B3005" s="489">
        <v>133</v>
      </c>
      <c r="C3005" s="490">
        <v>0</v>
      </c>
      <c r="D3005" s="490">
        <v>75.319999999999993</v>
      </c>
      <c r="E3005" s="488"/>
    </row>
    <row r="3006" spans="1:5" x14ac:dyDescent="0.2">
      <c r="A3006" s="488" t="s">
        <v>3263</v>
      </c>
      <c r="B3006" s="489">
        <v>103</v>
      </c>
      <c r="C3006" s="490">
        <v>0</v>
      </c>
      <c r="D3006" s="490">
        <v>35.86</v>
      </c>
      <c r="E3006" s="488"/>
    </row>
    <row r="3007" spans="1:5" x14ac:dyDescent="0.2">
      <c r="A3007" s="488" t="s">
        <v>3264</v>
      </c>
      <c r="B3007" s="489">
        <v>259</v>
      </c>
      <c r="C3007" s="490">
        <v>547</v>
      </c>
      <c r="D3007" s="490">
        <v>725.94</v>
      </c>
      <c r="E3007" s="488"/>
    </row>
    <row r="3008" spans="1:5" x14ac:dyDescent="0.2">
      <c r="A3008" s="488" t="s">
        <v>3265</v>
      </c>
      <c r="B3008" s="489">
        <v>408</v>
      </c>
      <c r="C3008" s="490">
        <v>0</v>
      </c>
      <c r="D3008" s="490">
        <v>151.76</v>
      </c>
      <c r="E3008" s="488"/>
    </row>
    <row r="3009" spans="1:5" x14ac:dyDescent="0.2">
      <c r="A3009" s="488" t="s">
        <v>3266</v>
      </c>
      <c r="B3009" s="489">
        <v>119</v>
      </c>
      <c r="C3009" s="490">
        <v>348.3</v>
      </c>
      <c r="D3009" s="490">
        <v>430.52</v>
      </c>
      <c r="E3009" s="488"/>
    </row>
    <row r="3010" spans="1:5" x14ac:dyDescent="0.2">
      <c r="A3010" s="488" t="s">
        <v>3267</v>
      </c>
      <c r="B3010" s="489">
        <v>158</v>
      </c>
      <c r="C3010" s="490">
        <v>5.54</v>
      </c>
      <c r="D3010" s="490">
        <v>114.7</v>
      </c>
      <c r="E3010" s="488"/>
    </row>
    <row r="3011" spans="1:5" x14ac:dyDescent="0.2">
      <c r="A3011" s="488" t="s">
        <v>3268</v>
      </c>
      <c r="B3011" s="489">
        <v>491</v>
      </c>
      <c r="C3011" s="490">
        <v>0</v>
      </c>
      <c r="D3011" s="490">
        <v>273.45</v>
      </c>
      <c r="E3011" s="488"/>
    </row>
    <row r="3012" spans="1:5" x14ac:dyDescent="0.2">
      <c r="A3012" s="488" t="s">
        <v>3269</v>
      </c>
      <c r="B3012" s="489">
        <v>260</v>
      </c>
      <c r="C3012" s="490">
        <v>175.57</v>
      </c>
      <c r="D3012" s="490">
        <v>355.19</v>
      </c>
      <c r="E3012" s="488"/>
    </row>
    <row r="3013" spans="1:5" x14ac:dyDescent="0.2">
      <c r="A3013" s="488" t="s">
        <v>3270</v>
      </c>
      <c r="B3013" s="489">
        <v>284</v>
      </c>
      <c r="C3013" s="490">
        <v>0</v>
      </c>
      <c r="D3013" s="490">
        <v>141.1</v>
      </c>
      <c r="E3013" s="488"/>
    </row>
    <row r="3014" spans="1:5" x14ac:dyDescent="0.2">
      <c r="A3014" s="488" t="s">
        <v>3271</v>
      </c>
      <c r="B3014" s="489">
        <v>124</v>
      </c>
      <c r="C3014" s="490">
        <v>102.35</v>
      </c>
      <c r="D3014" s="490">
        <v>188.01</v>
      </c>
      <c r="E3014" s="488"/>
    </row>
    <row r="3015" spans="1:5" x14ac:dyDescent="0.2">
      <c r="A3015" s="488" t="s">
        <v>3272</v>
      </c>
      <c r="B3015" s="489">
        <v>144</v>
      </c>
      <c r="C3015" s="490">
        <v>347.62</v>
      </c>
      <c r="D3015" s="490">
        <v>447.1</v>
      </c>
      <c r="E3015" s="488"/>
    </row>
    <row r="3016" spans="1:5" x14ac:dyDescent="0.2">
      <c r="A3016" s="488" t="s">
        <v>3273</v>
      </c>
      <c r="B3016" s="489">
        <v>179</v>
      </c>
      <c r="C3016" s="490">
        <v>0</v>
      </c>
      <c r="D3016" s="490">
        <v>83.57</v>
      </c>
      <c r="E3016" s="488"/>
    </row>
    <row r="3017" spans="1:5" x14ac:dyDescent="0.2">
      <c r="A3017" s="488" t="s">
        <v>3274</v>
      </c>
      <c r="B3017" s="489">
        <v>244</v>
      </c>
      <c r="C3017" s="490">
        <v>0</v>
      </c>
      <c r="D3017" s="490">
        <v>108.88</v>
      </c>
      <c r="E3017" s="488"/>
    </row>
    <row r="3018" spans="1:5" x14ac:dyDescent="0.2">
      <c r="A3018" s="488" t="s">
        <v>3275</v>
      </c>
      <c r="B3018" s="489">
        <v>525</v>
      </c>
      <c r="C3018" s="490">
        <v>0</v>
      </c>
      <c r="D3018" s="490">
        <v>57.23</v>
      </c>
      <c r="E3018" s="488"/>
    </row>
    <row r="3019" spans="1:5" x14ac:dyDescent="0.2">
      <c r="A3019" s="488" t="s">
        <v>3276</v>
      </c>
      <c r="B3019" s="489">
        <v>329</v>
      </c>
      <c r="C3019" s="490">
        <v>41.77</v>
      </c>
      <c r="D3019" s="490">
        <v>269.06</v>
      </c>
      <c r="E3019" s="488"/>
    </row>
    <row r="3020" spans="1:5" x14ac:dyDescent="0.2">
      <c r="A3020" s="488" t="s">
        <v>3277</v>
      </c>
      <c r="B3020" s="489">
        <v>266</v>
      </c>
      <c r="C3020" s="490">
        <v>609.01</v>
      </c>
      <c r="D3020" s="490">
        <v>792.78</v>
      </c>
      <c r="E3020" s="488"/>
    </row>
    <row r="3021" spans="1:5" x14ac:dyDescent="0.2">
      <c r="A3021" s="488" t="s">
        <v>3278</v>
      </c>
      <c r="B3021" s="489">
        <v>149</v>
      </c>
      <c r="C3021" s="490">
        <v>0</v>
      </c>
      <c r="D3021" s="490">
        <v>53.78</v>
      </c>
      <c r="E3021" s="488"/>
    </row>
    <row r="3022" spans="1:5" x14ac:dyDescent="0.2">
      <c r="A3022" s="488" t="s">
        <v>3279</v>
      </c>
      <c r="B3022" s="489">
        <v>234</v>
      </c>
      <c r="C3022" s="490">
        <v>0</v>
      </c>
      <c r="D3022" s="490">
        <v>126.39</v>
      </c>
      <c r="E3022" s="488"/>
    </row>
    <row r="3023" spans="1:5" x14ac:dyDescent="0.2">
      <c r="A3023" s="488" t="s">
        <v>3280</v>
      </c>
      <c r="B3023" s="489">
        <v>148</v>
      </c>
      <c r="C3023" s="490">
        <v>0</v>
      </c>
      <c r="D3023" s="490">
        <v>39.840000000000003</v>
      </c>
      <c r="E3023" s="488"/>
    </row>
    <row r="3024" spans="1:5" x14ac:dyDescent="0.2">
      <c r="A3024" s="488" t="s">
        <v>3281</v>
      </c>
      <c r="B3024" s="489">
        <v>246</v>
      </c>
      <c r="C3024" s="490">
        <v>154.47999999999999</v>
      </c>
      <c r="D3024" s="490">
        <v>324.44</v>
      </c>
      <c r="E3024" s="488"/>
    </row>
    <row r="3025" spans="1:5" x14ac:dyDescent="0.2">
      <c r="A3025" s="488" t="s">
        <v>3282</v>
      </c>
      <c r="B3025" s="489">
        <v>266</v>
      </c>
      <c r="C3025" s="490">
        <v>0</v>
      </c>
      <c r="D3025" s="490">
        <v>109.55</v>
      </c>
      <c r="E3025" s="488"/>
    </row>
    <row r="3026" spans="1:5" x14ac:dyDescent="0.2">
      <c r="A3026" s="488" t="s">
        <v>3283</v>
      </c>
      <c r="B3026" s="489">
        <v>118</v>
      </c>
      <c r="C3026" s="490">
        <v>130.88999999999999</v>
      </c>
      <c r="D3026" s="490">
        <v>212.41</v>
      </c>
      <c r="E3026" s="488"/>
    </row>
    <row r="3027" spans="1:5" x14ac:dyDescent="0.2">
      <c r="A3027" s="488" t="s">
        <v>3284</v>
      </c>
      <c r="B3027" s="489">
        <v>186</v>
      </c>
      <c r="C3027" s="490">
        <v>0</v>
      </c>
      <c r="D3027" s="490">
        <v>24.59</v>
      </c>
      <c r="E3027" s="488"/>
    </row>
    <row r="3028" spans="1:5" x14ac:dyDescent="0.2">
      <c r="A3028" s="488" t="s">
        <v>3285</v>
      </c>
      <c r="B3028" s="489">
        <v>516</v>
      </c>
      <c r="C3028" s="490">
        <v>217.28</v>
      </c>
      <c r="D3028" s="490">
        <v>573.77</v>
      </c>
      <c r="E3028" s="488"/>
    </row>
    <row r="3029" spans="1:5" x14ac:dyDescent="0.2">
      <c r="A3029" s="488" t="s">
        <v>3286</v>
      </c>
      <c r="B3029" s="489">
        <v>286</v>
      </c>
      <c r="C3029" s="490">
        <v>0</v>
      </c>
      <c r="D3029" s="490">
        <v>102.34</v>
      </c>
      <c r="E3029" s="488"/>
    </row>
    <row r="3030" spans="1:5" x14ac:dyDescent="0.2">
      <c r="A3030" s="488" t="s">
        <v>3287</v>
      </c>
      <c r="B3030" s="489">
        <v>157</v>
      </c>
      <c r="C3030" s="490">
        <v>0</v>
      </c>
      <c r="D3030" s="490">
        <v>80.42</v>
      </c>
      <c r="E3030" s="488"/>
    </row>
    <row r="3031" spans="1:5" x14ac:dyDescent="0.2">
      <c r="A3031" s="488" t="s">
        <v>3288</v>
      </c>
      <c r="B3031" s="489">
        <v>102</v>
      </c>
      <c r="C3031" s="490">
        <v>0</v>
      </c>
      <c r="D3031" s="490">
        <v>30.49</v>
      </c>
      <c r="E3031" s="488"/>
    </row>
    <row r="3032" spans="1:5" x14ac:dyDescent="0.2">
      <c r="A3032" s="488" t="s">
        <v>3289</v>
      </c>
      <c r="B3032" s="489">
        <v>273</v>
      </c>
      <c r="C3032" s="490">
        <v>100.08</v>
      </c>
      <c r="D3032" s="490">
        <v>288.68</v>
      </c>
      <c r="E3032" s="488"/>
    </row>
    <row r="3033" spans="1:5" x14ac:dyDescent="0.2">
      <c r="A3033" s="488" t="s">
        <v>3290</v>
      </c>
      <c r="B3033" s="489">
        <v>133</v>
      </c>
      <c r="C3033" s="490">
        <v>312.07</v>
      </c>
      <c r="D3033" s="490">
        <v>403.96</v>
      </c>
      <c r="E3033" s="488"/>
    </row>
    <row r="3034" spans="1:5" x14ac:dyDescent="0.2">
      <c r="A3034" s="488" t="s">
        <v>3291</v>
      </c>
      <c r="B3034" s="489">
        <v>91</v>
      </c>
      <c r="C3034" s="490">
        <v>0</v>
      </c>
      <c r="D3034" s="490">
        <v>12.65</v>
      </c>
      <c r="E3034" s="488"/>
    </row>
    <row r="3035" spans="1:5" x14ac:dyDescent="0.2">
      <c r="A3035" s="488" t="s">
        <v>3292</v>
      </c>
      <c r="B3035" s="489">
        <v>91</v>
      </c>
      <c r="C3035" s="490">
        <v>0</v>
      </c>
      <c r="D3035" s="490">
        <v>10.46</v>
      </c>
      <c r="E3035" s="488"/>
    </row>
    <row r="3036" spans="1:5" x14ac:dyDescent="0.2">
      <c r="A3036" s="488" t="s">
        <v>3293</v>
      </c>
      <c r="B3036" s="489">
        <v>244</v>
      </c>
      <c r="C3036" s="490">
        <v>140.35</v>
      </c>
      <c r="D3036" s="490">
        <v>308.92</v>
      </c>
      <c r="E3036" s="488"/>
    </row>
    <row r="3037" spans="1:5" x14ac:dyDescent="0.2">
      <c r="A3037" s="488" t="s">
        <v>3294</v>
      </c>
      <c r="B3037" s="489">
        <v>443</v>
      </c>
      <c r="C3037" s="490">
        <v>0</v>
      </c>
      <c r="D3037" s="490">
        <v>193.38</v>
      </c>
      <c r="E3037" s="488"/>
    </row>
    <row r="3038" spans="1:5" x14ac:dyDescent="0.2">
      <c r="A3038" s="488" t="s">
        <v>3295</v>
      </c>
      <c r="B3038" s="489">
        <v>138</v>
      </c>
      <c r="C3038" s="490">
        <v>57.14</v>
      </c>
      <c r="D3038" s="490">
        <v>152.47999999999999</v>
      </c>
      <c r="E3038" s="488"/>
    </row>
    <row r="3039" spans="1:5" x14ac:dyDescent="0.2">
      <c r="A3039" s="488" t="s">
        <v>3296</v>
      </c>
      <c r="B3039" s="489">
        <v>162</v>
      </c>
      <c r="C3039" s="490">
        <v>0</v>
      </c>
      <c r="D3039" s="490">
        <v>5.74</v>
      </c>
      <c r="E3039" s="488"/>
    </row>
    <row r="3040" spans="1:5" x14ac:dyDescent="0.2">
      <c r="A3040" s="488" t="s">
        <v>3297</v>
      </c>
      <c r="B3040" s="489">
        <v>310</v>
      </c>
      <c r="C3040" s="490">
        <v>556.54</v>
      </c>
      <c r="D3040" s="490">
        <v>770.71</v>
      </c>
      <c r="E3040" s="488"/>
    </row>
    <row r="3041" spans="1:5" x14ac:dyDescent="0.2">
      <c r="A3041" s="488" t="s">
        <v>3298</v>
      </c>
      <c r="B3041" s="489">
        <v>64</v>
      </c>
      <c r="C3041" s="490">
        <v>0</v>
      </c>
      <c r="D3041" s="490">
        <v>0</v>
      </c>
      <c r="E3041" s="488"/>
    </row>
    <row r="3042" spans="1:5" x14ac:dyDescent="0.2">
      <c r="A3042" s="488" t="s">
        <v>3299</v>
      </c>
      <c r="B3042" s="489">
        <v>227</v>
      </c>
      <c r="C3042" s="490">
        <v>0</v>
      </c>
      <c r="D3042" s="490">
        <v>144.72</v>
      </c>
      <c r="E3042" s="488"/>
    </row>
    <row r="3043" spans="1:5" x14ac:dyDescent="0.2">
      <c r="A3043" s="488" t="s">
        <v>3300</v>
      </c>
      <c r="B3043" s="489">
        <v>233</v>
      </c>
      <c r="C3043" s="490">
        <v>0</v>
      </c>
      <c r="D3043" s="490">
        <v>85.9</v>
      </c>
      <c r="E3043" s="488"/>
    </row>
    <row r="3044" spans="1:5" x14ac:dyDescent="0.2">
      <c r="A3044" s="488" t="s">
        <v>3301</v>
      </c>
      <c r="B3044" s="489">
        <v>362</v>
      </c>
      <c r="C3044" s="490">
        <v>0</v>
      </c>
      <c r="D3044" s="490">
        <v>234.89</v>
      </c>
      <c r="E3044" s="488"/>
    </row>
    <row r="3045" spans="1:5" x14ac:dyDescent="0.2">
      <c r="A3045" s="488" t="s">
        <v>3302</v>
      </c>
      <c r="B3045" s="489">
        <v>206</v>
      </c>
      <c r="C3045" s="490">
        <v>158.4</v>
      </c>
      <c r="D3045" s="490">
        <v>300.70999999999998</v>
      </c>
      <c r="E3045" s="488"/>
    </row>
    <row r="3046" spans="1:5" x14ac:dyDescent="0.2">
      <c r="A3046" s="488" t="s">
        <v>3303</v>
      </c>
      <c r="B3046" s="489">
        <v>234</v>
      </c>
      <c r="C3046" s="490">
        <v>232.32</v>
      </c>
      <c r="D3046" s="490">
        <v>393.99</v>
      </c>
      <c r="E3046" s="488"/>
    </row>
    <row r="3047" spans="1:5" x14ac:dyDescent="0.2">
      <c r="A3047" s="488" t="s">
        <v>3304</v>
      </c>
      <c r="B3047" s="489">
        <v>416</v>
      </c>
      <c r="C3047" s="490">
        <v>0</v>
      </c>
      <c r="D3047" s="490">
        <v>154.08000000000001</v>
      </c>
      <c r="E3047" s="488"/>
    </row>
    <row r="3048" spans="1:5" x14ac:dyDescent="0.2">
      <c r="A3048" s="488" t="s">
        <v>3305</v>
      </c>
      <c r="B3048" s="489">
        <v>209</v>
      </c>
      <c r="C3048" s="490">
        <v>15.54</v>
      </c>
      <c r="D3048" s="490">
        <v>159.93</v>
      </c>
      <c r="E3048" s="488"/>
    </row>
    <row r="3049" spans="1:5" x14ac:dyDescent="0.2">
      <c r="A3049" s="488" t="s">
        <v>3306</v>
      </c>
      <c r="B3049" s="489">
        <v>240</v>
      </c>
      <c r="C3049" s="490">
        <v>6.79</v>
      </c>
      <c r="D3049" s="490">
        <v>172.6</v>
      </c>
      <c r="E3049" s="488"/>
    </row>
    <row r="3050" spans="1:5" x14ac:dyDescent="0.2">
      <c r="A3050" s="488" t="s">
        <v>3307</v>
      </c>
      <c r="B3050" s="489">
        <v>201</v>
      </c>
      <c r="C3050" s="490">
        <v>0</v>
      </c>
      <c r="D3050" s="490">
        <v>66.069999999999993</v>
      </c>
      <c r="E3050" s="488"/>
    </row>
    <row r="3051" spans="1:5" x14ac:dyDescent="0.2">
      <c r="A3051" s="488" t="s">
        <v>3308</v>
      </c>
      <c r="B3051" s="489">
        <v>157</v>
      </c>
      <c r="C3051" s="490">
        <v>0</v>
      </c>
      <c r="D3051" s="490">
        <v>79.69</v>
      </c>
      <c r="E3051" s="488"/>
    </row>
    <row r="3052" spans="1:5" x14ac:dyDescent="0.2">
      <c r="A3052" s="488" t="s">
        <v>3309</v>
      </c>
      <c r="B3052" s="489">
        <v>220</v>
      </c>
      <c r="C3052" s="490">
        <v>0</v>
      </c>
      <c r="D3052" s="490">
        <v>97.13</v>
      </c>
      <c r="E3052" s="488"/>
    </row>
    <row r="3053" spans="1:5" x14ac:dyDescent="0.2">
      <c r="A3053" s="488" t="s">
        <v>3310</v>
      </c>
      <c r="B3053" s="489">
        <v>263</v>
      </c>
      <c r="C3053" s="490">
        <v>0</v>
      </c>
      <c r="D3053" s="490">
        <v>17.170000000000002</v>
      </c>
      <c r="E3053" s="488"/>
    </row>
    <row r="3054" spans="1:5" x14ac:dyDescent="0.2">
      <c r="A3054" s="488" t="s">
        <v>3311</v>
      </c>
      <c r="B3054" s="489">
        <v>174</v>
      </c>
      <c r="C3054" s="490">
        <v>0</v>
      </c>
      <c r="D3054" s="490">
        <v>104.35</v>
      </c>
      <c r="E3054" s="488"/>
    </row>
    <row r="3055" spans="1:5" x14ac:dyDescent="0.2">
      <c r="A3055" s="488" t="s">
        <v>3312</v>
      </c>
      <c r="B3055" s="489">
        <v>192</v>
      </c>
      <c r="C3055" s="490">
        <v>0</v>
      </c>
      <c r="D3055" s="490">
        <v>69.77</v>
      </c>
      <c r="E3055" s="488"/>
    </row>
    <row r="3056" spans="1:5" x14ac:dyDescent="0.2">
      <c r="A3056" s="488" t="s">
        <v>3313</v>
      </c>
      <c r="B3056" s="489">
        <v>136</v>
      </c>
      <c r="C3056" s="490">
        <v>0</v>
      </c>
      <c r="D3056" s="490">
        <v>89.24</v>
      </c>
      <c r="E3056" s="488"/>
    </row>
    <row r="3057" spans="1:5" x14ac:dyDescent="0.2">
      <c r="A3057" s="488" t="s">
        <v>3314</v>
      </c>
      <c r="B3057" s="489">
        <v>162</v>
      </c>
      <c r="C3057" s="490">
        <v>0</v>
      </c>
      <c r="D3057" s="490">
        <v>58.67</v>
      </c>
      <c r="E3057" s="488"/>
    </row>
    <row r="3058" spans="1:5" x14ac:dyDescent="0.2">
      <c r="A3058" s="488" t="s">
        <v>3315</v>
      </c>
      <c r="B3058" s="489">
        <v>258</v>
      </c>
      <c r="C3058" s="490">
        <v>11.08</v>
      </c>
      <c r="D3058" s="490">
        <v>189.32</v>
      </c>
      <c r="E3058" s="488"/>
    </row>
    <row r="3059" spans="1:5" x14ac:dyDescent="0.2">
      <c r="A3059" s="488" t="s">
        <v>3316</v>
      </c>
      <c r="B3059" s="489">
        <v>148</v>
      </c>
      <c r="C3059" s="490">
        <v>0</v>
      </c>
      <c r="D3059" s="490">
        <v>38.520000000000003</v>
      </c>
      <c r="E3059" s="488"/>
    </row>
    <row r="3060" spans="1:5" x14ac:dyDescent="0.2">
      <c r="A3060" s="488" t="s">
        <v>3317</v>
      </c>
      <c r="B3060" s="489">
        <v>184</v>
      </c>
      <c r="C3060" s="490">
        <v>4.0999999999999996</v>
      </c>
      <c r="D3060" s="490">
        <v>131.22</v>
      </c>
      <c r="E3060" s="488"/>
    </row>
    <row r="3061" spans="1:5" x14ac:dyDescent="0.2">
      <c r="A3061" s="488" t="s">
        <v>3318</v>
      </c>
      <c r="B3061" s="489">
        <v>124</v>
      </c>
      <c r="C3061" s="490">
        <v>25.32</v>
      </c>
      <c r="D3061" s="490">
        <v>110.98</v>
      </c>
      <c r="E3061" s="488"/>
    </row>
    <row r="3062" spans="1:5" x14ac:dyDescent="0.2">
      <c r="A3062" s="488" t="s">
        <v>3319</v>
      </c>
      <c r="B3062" s="489">
        <v>189</v>
      </c>
      <c r="C3062" s="490">
        <v>52.28</v>
      </c>
      <c r="D3062" s="490">
        <v>182.86</v>
      </c>
      <c r="E3062" s="488"/>
    </row>
    <row r="3063" spans="1:5" x14ac:dyDescent="0.2">
      <c r="A3063" s="488" t="s">
        <v>3320</v>
      </c>
      <c r="B3063" s="489">
        <v>194</v>
      </c>
      <c r="C3063" s="490">
        <v>0</v>
      </c>
      <c r="D3063" s="490">
        <v>98.68</v>
      </c>
      <c r="E3063" s="488"/>
    </row>
    <row r="3064" spans="1:5" x14ac:dyDescent="0.2">
      <c r="A3064" s="488" t="s">
        <v>3321</v>
      </c>
      <c r="B3064" s="489">
        <v>431</v>
      </c>
      <c r="C3064" s="490">
        <v>0</v>
      </c>
      <c r="D3064" s="490">
        <v>121.92</v>
      </c>
      <c r="E3064" s="488"/>
    </row>
    <row r="3065" spans="1:5" x14ac:dyDescent="0.2">
      <c r="A3065" s="488" t="s">
        <v>3322</v>
      </c>
      <c r="B3065" s="489">
        <v>195</v>
      </c>
      <c r="C3065" s="490">
        <v>0</v>
      </c>
      <c r="D3065" s="490">
        <v>112.73</v>
      </c>
      <c r="E3065" s="488"/>
    </row>
    <row r="3066" spans="1:5" x14ac:dyDescent="0.2">
      <c r="A3066" s="488" t="s">
        <v>3323</v>
      </c>
      <c r="B3066" s="489">
        <v>184</v>
      </c>
      <c r="C3066" s="490">
        <v>6.02</v>
      </c>
      <c r="D3066" s="490">
        <v>133.13999999999999</v>
      </c>
      <c r="E3066" s="488"/>
    </row>
    <row r="3067" spans="1:5" x14ac:dyDescent="0.2">
      <c r="A3067" s="488" t="s">
        <v>3324</v>
      </c>
      <c r="B3067" s="489">
        <v>242</v>
      </c>
      <c r="C3067" s="490">
        <v>0</v>
      </c>
      <c r="D3067" s="490">
        <v>74.16</v>
      </c>
      <c r="E3067" s="488"/>
    </row>
    <row r="3068" spans="1:5" x14ac:dyDescent="0.2">
      <c r="A3068" s="488" t="s">
        <v>3325</v>
      </c>
      <c r="B3068" s="489">
        <v>236</v>
      </c>
      <c r="C3068" s="490">
        <v>0</v>
      </c>
      <c r="D3068" s="490">
        <v>84.61</v>
      </c>
      <c r="E3068" s="488"/>
    </row>
    <row r="3069" spans="1:5" x14ac:dyDescent="0.2">
      <c r="A3069" s="488" t="s">
        <v>3326</v>
      </c>
      <c r="B3069" s="489">
        <v>118</v>
      </c>
      <c r="C3069" s="490">
        <v>222.14</v>
      </c>
      <c r="D3069" s="490">
        <v>303.66000000000003</v>
      </c>
      <c r="E3069" s="488"/>
    </row>
    <row r="3070" spans="1:5" x14ac:dyDescent="0.2">
      <c r="A3070" s="488" t="s">
        <v>3327</v>
      </c>
      <c r="B3070" s="489">
        <v>131</v>
      </c>
      <c r="C3070" s="490">
        <v>0</v>
      </c>
      <c r="D3070" s="490">
        <v>84.24</v>
      </c>
      <c r="E3070" s="488"/>
    </row>
    <row r="3071" spans="1:5" x14ac:dyDescent="0.2">
      <c r="A3071" s="488" t="s">
        <v>3328</v>
      </c>
      <c r="B3071" s="489">
        <v>114</v>
      </c>
      <c r="C3071" s="490">
        <v>49.49</v>
      </c>
      <c r="D3071" s="490">
        <v>128.25</v>
      </c>
      <c r="E3071" s="488"/>
    </row>
    <row r="3072" spans="1:5" x14ac:dyDescent="0.2">
      <c r="A3072" s="488" t="s">
        <v>3329</v>
      </c>
      <c r="B3072" s="489">
        <v>301</v>
      </c>
      <c r="C3072" s="490">
        <v>0</v>
      </c>
      <c r="D3072" s="490">
        <v>146.91999999999999</v>
      </c>
      <c r="E3072" s="488"/>
    </row>
    <row r="3073" spans="1:5" x14ac:dyDescent="0.2">
      <c r="A3073" s="488" t="s">
        <v>3330</v>
      </c>
      <c r="B3073" s="489">
        <v>43</v>
      </c>
      <c r="C3073" s="490">
        <v>0</v>
      </c>
      <c r="D3073" s="490">
        <v>6.57</v>
      </c>
      <c r="E3073" s="488"/>
    </row>
    <row r="3074" spans="1:5" x14ac:dyDescent="0.2">
      <c r="A3074" s="488" t="s">
        <v>3331</v>
      </c>
      <c r="B3074" s="489">
        <v>167</v>
      </c>
      <c r="C3074" s="490">
        <v>0</v>
      </c>
      <c r="D3074" s="490">
        <v>101.88</v>
      </c>
      <c r="E3074" s="488"/>
    </row>
    <row r="3075" spans="1:5" x14ac:dyDescent="0.2">
      <c r="A3075" s="488" t="s">
        <v>3332</v>
      </c>
      <c r="B3075" s="489">
        <v>102</v>
      </c>
      <c r="C3075" s="490">
        <v>0</v>
      </c>
      <c r="D3075" s="490">
        <v>53.86</v>
      </c>
      <c r="E3075" s="488"/>
    </row>
    <row r="3076" spans="1:5" x14ac:dyDescent="0.2">
      <c r="A3076" s="488" t="s">
        <v>3333</v>
      </c>
      <c r="B3076" s="489">
        <v>38</v>
      </c>
      <c r="C3076" s="490">
        <v>50.5</v>
      </c>
      <c r="D3076" s="490">
        <v>76.75</v>
      </c>
      <c r="E3076" s="488" t="s">
        <v>344</v>
      </c>
    </row>
    <row r="3077" spans="1:5" x14ac:dyDescent="0.2">
      <c r="A3077" s="488" t="s">
        <v>3334</v>
      </c>
      <c r="B3077" s="489">
        <v>130</v>
      </c>
      <c r="C3077" s="490">
        <v>0</v>
      </c>
      <c r="D3077" s="490">
        <v>39.08</v>
      </c>
      <c r="E3077" s="488"/>
    </row>
    <row r="3078" spans="1:5" x14ac:dyDescent="0.2">
      <c r="A3078" s="488" t="s">
        <v>3335</v>
      </c>
      <c r="B3078" s="489">
        <v>228</v>
      </c>
      <c r="C3078" s="490">
        <v>49.88</v>
      </c>
      <c r="D3078" s="490">
        <v>207.39</v>
      </c>
      <c r="E3078" s="488"/>
    </row>
    <row r="3079" spans="1:5" x14ac:dyDescent="0.2">
      <c r="A3079" s="488" t="s">
        <v>3336</v>
      </c>
      <c r="B3079" s="489">
        <v>251</v>
      </c>
      <c r="C3079" s="490">
        <v>0</v>
      </c>
      <c r="D3079" s="490">
        <v>122.1</v>
      </c>
      <c r="E3079" s="488"/>
    </row>
    <row r="3080" spans="1:5" x14ac:dyDescent="0.2">
      <c r="A3080" s="488" t="s">
        <v>3337</v>
      </c>
      <c r="B3080" s="489">
        <v>156</v>
      </c>
      <c r="C3080" s="490">
        <v>0</v>
      </c>
      <c r="D3080" s="490">
        <v>68.58</v>
      </c>
      <c r="E3080" s="488"/>
    </row>
    <row r="3081" spans="1:5" x14ac:dyDescent="0.2">
      <c r="A3081" s="488" t="s">
        <v>3338</v>
      </c>
      <c r="B3081" s="489">
        <v>120</v>
      </c>
      <c r="C3081" s="490">
        <v>0</v>
      </c>
      <c r="D3081" s="490">
        <v>30.26</v>
      </c>
      <c r="E3081" s="488"/>
    </row>
    <row r="3082" spans="1:5" x14ac:dyDescent="0.2">
      <c r="A3082" s="488" t="s">
        <v>3339</v>
      </c>
      <c r="B3082" s="489">
        <v>92</v>
      </c>
      <c r="C3082" s="490">
        <v>87.57</v>
      </c>
      <c r="D3082" s="490">
        <v>151.13</v>
      </c>
      <c r="E3082" s="488"/>
    </row>
    <row r="3083" spans="1:5" x14ac:dyDescent="0.2">
      <c r="A3083" s="488" t="s">
        <v>3340</v>
      </c>
      <c r="B3083" s="489">
        <v>43</v>
      </c>
      <c r="C3083" s="490">
        <v>0</v>
      </c>
      <c r="D3083" s="490">
        <v>26.1</v>
      </c>
      <c r="E3083" s="488"/>
    </row>
    <row r="3084" spans="1:5" x14ac:dyDescent="0.2">
      <c r="A3084" s="488" t="s">
        <v>3341</v>
      </c>
      <c r="B3084" s="489">
        <v>119</v>
      </c>
      <c r="C3084" s="490">
        <v>0</v>
      </c>
      <c r="D3084" s="490">
        <v>42.66</v>
      </c>
      <c r="E3084" s="488"/>
    </row>
    <row r="3085" spans="1:5" x14ac:dyDescent="0.2">
      <c r="A3085" s="488" t="s">
        <v>3342</v>
      </c>
      <c r="B3085" s="489">
        <v>229</v>
      </c>
      <c r="C3085" s="490">
        <v>0</v>
      </c>
      <c r="D3085" s="490">
        <v>69.23</v>
      </c>
      <c r="E3085" s="488"/>
    </row>
    <row r="3086" spans="1:5" x14ac:dyDescent="0.2">
      <c r="A3086" s="488" t="s">
        <v>3343</v>
      </c>
      <c r="B3086" s="489">
        <v>149</v>
      </c>
      <c r="C3086" s="490">
        <v>17.670000000000002</v>
      </c>
      <c r="D3086" s="490">
        <v>120.61</v>
      </c>
      <c r="E3086" s="488"/>
    </row>
    <row r="3087" spans="1:5" x14ac:dyDescent="0.2">
      <c r="A3087" s="488" t="s">
        <v>3344</v>
      </c>
      <c r="B3087" s="489">
        <v>288</v>
      </c>
      <c r="C3087" s="490">
        <v>131.13</v>
      </c>
      <c r="D3087" s="490">
        <v>330.1</v>
      </c>
      <c r="E3087" s="488"/>
    </row>
    <row r="3088" spans="1:5" x14ac:dyDescent="0.2">
      <c r="A3088" s="488" t="s">
        <v>3345</v>
      </c>
      <c r="B3088" s="489">
        <v>111</v>
      </c>
      <c r="C3088" s="490">
        <v>0</v>
      </c>
      <c r="D3088" s="490">
        <v>76.36</v>
      </c>
      <c r="E3088" s="488"/>
    </row>
    <row r="3089" spans="1:5" x14ac:dyDescent="0.2">
      <c r="A3089" s="488" t="s">
        <v>3346</v>
      </c>
      <c r="B3089" s="489">
        <v>55</v>
      </c>
      <c r="C3089" s="490">
        <v>0</v>
      </c>
      <c r="D3089" s="490">
        <v>14.5</v>
      </c>
      <c r="E3089" s="488"/>
    </row>
    <row r="3090" spans="1:5" x14ac:dyDescent="0.2">
      <c r="A3090" s="488" t="s">
        <v>3347</v>
      </c>
      <c r="B3090" s="489">
        <v>123</v>
      </c>
      <c r="C3090" s="490">
        <v>0</v>
      </c>
      <c r="D3090" s="490">
        <v>49.73</v>
      </c>
      <c r="E3090" s="488"/>
    </row>
    <row r="3091" spans="1:5" x14ac:dyDescent="0.2">
      <c r="A3091" s="488" t="s">
        <v>3348</v>
      </c>
      <c r="B3091" s="489">
        <v>219</v>
      </c>
      <c r="C3091" s="490">
        <v>0</v>
      </c>
      <c r="D3091" s="490">
        <v>5.75</v>
      </c>
      <c r="E3091" s="488"/>
    </row>
    <row r="3092" spans="1:5" x14ac:dyDescent="0.2">
      <c r="A3092" s="488" t="s">
        <v>3349</v>
      </c>
      <c r="B3092" s="489">
        <v>30</v>
      </c>
      <c r="C3092" s="490">
        <v>0</v>
      </c>
      <c r="D3092" s="490">
        <v>0</v>
      </c>
      <c r="E3092" s="488" t="s">
        <v>344</v>
      </c>
    </row>
    <row r="3093" spans="1:5" x14ac:dyDescent="0.2">
      <c r="A3093" s="488" t="s">
        <v>3350</v>
      </c>
      <c r="B3093" s="489">
        <v>208</v>
      </c>
      <c r="C3093" s="490">
        <v>125.24</v>
      </c>
      <c r="D3093" s="490">
        <v>268.94</v>
      </c>
      <c r="E3093" s="488"/>
    </row>
    <row r="3094" spans="1:5" x14ac:dyDescent="0.2">
      <c r="A3094" s="488" t="s">
        <v>3351</v>
      </c>
      <c r="B3094" s="489">
        <v>162</v>
      </c>
      <c r="C3094" s="490">
        <v>89</v>
      </c>
      <c r="D3094" s="490">
        <v>200.92</v>
      </c>
      <c r="E3094" s="488"/>
    </row>
    <row r="3095" spans="1:5" x14ac:dyDescent="0.2">
      <c r="A3095" s="488" t="s">
        <v>3352</v>
      </c>
      <c r="B3095" s="489">
        <v>265</v>
      </c>
      <c r="C3095" s="490">
        <v>0</v>
      </c>
      <c r="D3095" s="490">
        <v>134.86000000000001</v>
      </c>
      <c r="E3095" s="488"/>
    </row>
    <row r="3096" spans="1:5" x14ac:dyDescent="0.2">
      <c r="A3096" s="488" t="s">
        <v>3353</v>
      </c>
      <c r="B3096" s="489">
        <v>291</v>
      </c>
      <c r="C3096" s="490">
        <v>288.99</v>
      </c>
      <c r="D3096" s="490">
        <v>490.03</v>
      </c>
      <c r="E3096" s="488"/>
    </row>
    <row r="3097" spans="1:5" x14ac:dyDescent="0.2">
      <c r="A3097" s="488" t="s">
        <v>3354</v>
      </c>
      <c r="B3097" s="489">
        <v>276</v>
      </c>
      <c r="C3097" s="490">
        <v>0</v>
      </c>
      <c r="D3097" s="490">
        <v>13.37</v>
      </c>
      <c r="E3097" s="488"/>
    </row>
    <row r="3098" spans="1:5" x14ac:dyDescent="0.2">
      <c r="A3098" s="488" t="s">
        <v>3355</v>
      </c>
      <c r="B3098" s="489">
        <v>39</v>
      </c>
      <c r="C3098" s="490">
        <v>2.63</v>
      </c>
      <c r="D3098" s="490">
        <v>29.57</v>
      </c>
      <c r="E3098" s="488" t="s">
        <v>344</v>
      </c>
    </row>
    <row r="3099" spans="1:5" x14ac:dyDescent="0.2">
      <c r="A3099" s="488" t="s">
        <v>3356</v>
      </c>
      <c r="B3099" s="489">
        <v>66</v>
      </c>
      <c r="C3099" s="490">
        <v>66.2</v>
      </c>
      <c r="D3099" s="490">
        <v>111.8</v>
      </c>
      <c r="E3099" s="488"/>
    </row>
    <row r="3100" spans="1:5" x14ac:dyDescent="0.2">
      <c r="A3100" s="488" t="s">
        <v>3357</v>
      </c>
      <c r="B3100" s="489">
        <v>71</v>
      </c>
      <c r="C3100" s="490">
        <v>0</v>
      </c>
      <c r="D3100" s="490">
        <v>4.5599999999999996</v>
      </c>
      <c r="E3100" s="488"/>
    </row>
    <row r="3101" spans="1:5" x14ac:dyDescent="0.2">
      <c r="A3101" s="488" t="s">
        <v>3358</v>
      </c>
      <c r="B3101" s="489">
        <v>136</v>
      </c>
      <c r="C3101" s="490">
        <v>0</v>
      </c>
      <c r="D3101" s="490">
        <v>11.48</v>
      </c>
      <c r="E3101" s="488"/>
    </row>
    <row r="3102" spans="1:5" x14ac:dyDescent="0.2">
      <c r="A3102" s="488" t="s">
        <v>3359</v>
      </c>
      <c r="B3102" s="489">
        <v>243</v>
      </c>
      <c r="C3102" s="490">
        <v>253.88</v>
      </c>
      <c r="D3102" s="490">
        <v>421.76</v>
      </c>
      <c r="E3102" s="488"/>
    </row>
    <row r="3103" spans="1:5" x14ac:dyDescent="0.2">
      <c r="A3103" s="488" t="s">
        <v>3360</v>
      </c>
      <c r="B3103" s="489">
        <v>60</v>
      </c>
      <c r="C3103" s="490">
        <v>0</v>
      </c>
      <c r="D3103" s="490">
        <v>18.68</v>
      </c>
      <c r="E3103" s="488"/>
    </row>
    <row r="3104" spans="1:5" x14ac:dyDescent="0.2">
      <c r="A3104" s="488" t="s">
        <v>3361</v>
      </c>
      <c r="B3104" s="489">
        <v>213</v>
      </c>
      <c r="C3104" s="490">
        <v>52.91</v>
      </c>
      <c r="D3104" s="490">
        <v>200.07</v>
      </c>
      <c r="E3104" s="488"/>
    </row>
    <row r="3105" spans="1:5" x14ac:dyDescent="0.2">
      <c r="A3105" s="488" t="s">
        <v>3362</v>
      </c>
      <c r="B3105" s="489">
        <v>180</v>
      </c>
      <c r="C3105" s="490">
        <v>0</v>
      </c>
      <c r="D3105" s="490">
        <v>62.29</v>
      </c>
      <c r="E3105" s="488"/>
    </row>
    <row r="3106" spans="1:5" x14ac:dyDescent="0.2">
      <c r="A3106" s="488" t="s">
        <v>3363</v>
      </c>
      <c r="B3106" s="489">
        <v>60</v>
      </c>
      <c r="C3106" s="490">
        <v>216.64</v>
      </c>
      <c r="D3106" s="490">
        <v>258.08999999999997</v>
      </c>
      <c r="E3106" s="488"/>
    </row>
    <row r="3107" spans="1:5" x14ac:dyDescent="0.2">
      <c r="A3107" s="488" t="s">
        <v>3364</v>
      </c>
      <c r="B3107" s="489">
        <v>172</v>
      </c>
      <c r="C3107" s="490">
        <v>166.55</v>
      </c>
      <c r="D3107" s="490">
        <v>285.38</v>
      </c>
      <c r="E3107" s="488"/>
    </row>
    <row r="3108" spans="1:5" x14ac:dyDescent="0.2">
      <c r="A3108" s="488" t="s">
        <v>3365</v>
      </c>
      <c r="B3108" s="489">
        <v>269</v>
      </c>
      <c r="C3108" s="490">
        <v>130.47</v>
      </c>
      <c r="D3108" s="490">
        <v>316.31</v>
      </c>
      <c r="E3108" s="488"/>
    </row>
    <row r="3109" spans="1:5" x14ac:dyDescent="0.2">
      <c r="A3109" s="488" t="s">
        <v>3366</v>
      </c>
      <c r="B3109" s="489">
        <v>257</v>
      </c>
      <c r="C3109" s="490">
        <v>32.130000000000003</v>
      </c>
      <c r="D3109" s="490">
        <v>209.68</v>
      </c>
      <c r="E3109" s="488"/>
    </row>
    <row r="3110" spans="1:5" x14ac:dyDescent="0.2">
      <c r="A3110" s="488" t="s">
        <v>3367</v>
      </c>
      <c r="B3110" s="489">
        <v>100</v>
      </c>
      <c r="C3110" s="490">
        <v>0</v>
      </c>
      <c r="D3110" s="490">
        <v>28.35</v>
      </c>
      <c r="E3110" s="488"/>
    </row>
    <row r="3111" spans="1:5" x14ac:dyDescent="0.2">
      <c r="A3111" s="488" t="s">
        <v>3368</v>
      </c>
      <c r="B3111" s="489">
        <v>372</v>
      </c>
      <c r="C3111" s="490">
        <v>556.79999999999995</v>
      </c>
      <c r="D3111" s="490">
        <v>813.8</v>
      </c>
      <c r="E3111" s="488"/>
    </row>
    <row r="3112" spans="1:5" x14ac:dyDescent="0.2">
      <c r="A3112" s="488" t="s">
        <v>3369</v>
      </c>
      <c r="B3112" s="489">
        <v>197</v>
      </c>
      <c r="C3112" s="490">
        <v>5.1100000000000003</v>
      </c>
      <c r="D3112" s="490">
        <v>141.21</v>
      </c>
      <c r="E3112" s="488"/>
    </row>
    <row r="3113" spans="1:5" x14ac:dyDescent="0.2">
      <c r="A3113" s="488" t="s">
        <v>3370</v>
      </c>
      <c r="B3113" s="489">
        <v>326</v>
      </c>
      <c r="C3113" s="490">
        <v>0</v>
      </c>
      <c r="D3113" s="490">
        <v>87.95</v>
      </c>
      <c r="E3113" s="488"/>
    </row>
    <row r="3114" spans="1:5" x14ac:dyDescent="0.2">
      <c r="A3114" s="488" t="s">
        <v>3371</v>
      </c>
      <c r="B3114" s="489">
        <v>254</v>
      </c>
      <c r="C3114" s="490">
        <v>0</v>
      </c>
      <c r="D3114" s="490">
        <v>38.119999999999997</v>
      </c>
      <c r="E3114" s="488"/>
    </row>
    <row r="3115" spans="1:5" x14ac:dyDescent="0.2">
      <c r="A3115" s="488" t="s">
        <v>3372</v>
      </c>
      <c r="B3115" s="489">
        <v>193</v>
      </c>
      <c r="C3115" s="490">
        <v>342.47</v>
      </c>
      <c r="D3115" s="490">
        <v>475.81</v>
      </c>
      <c r="E3115" s="488"/>
    </row>
    <row r="3116" spans="1:5" x14ac:dyDescent="0.2">
      <c r="A3116" s="488" t="s">
        <v>3373</v>
      </c>
      <c r="B3116" s="489">
        <v>117</v>
      </c>
      <c r="C3116" s="490">
        <v>0</v>
      </c>
      <c r="D3116" s="490">
        <v>22.6</v>
      </c>
      <c r="E3116" s="488"/>
    </row>
    <row r="3117" spans="1:5" x14ac:dyDescent="0.2">
      <c r="A3117" s="488" t="s">
        <v>3374</v>
      </c>
      <c r="B3117" s="489">
        <v>404</v>
      </c>
      <c r="C3117" s="490">
        <v>6.81</v>
      </c>
      <c r="D3117" s="490">
        <v>285.92</v>
      </c>
      <c r="E3117" s="488"/>
    </row>
    <row r="3118" spans="1:5" x14ac:dyDescent="0.2">
      <c r="A3118" s="488" t="s">
        <v>3375</v>
      </c>
      <c r="B3118" s="489">
        <v>201</v>
      </c>
      <c r="C3118" s="490">
        <v>18.829999999999998</v>
      </c>
      <c r="D3118" s="490">
        <v>157.69999999999999</v>
      </c>
      <c r="E3118" s="488"/>
    </row>
    <row r="3119" spans="1:5" x14ac:dyDescent="0.2">
      <c r="A3119" s="488" t="s">
        <v>3376</v>
      </c>
      <c r="B3119" s="489">
        <v>274</v>
      </c>
      <c r="C3119" s="490">
        <v>0</v>
      </c>
      <c r="D3119" s="490">
        <v>149.99</v>
      </c>
      <c r="E3119" s="488"/>
    </row>
    <row r="3120" spans="1:5" x14ac:dyDescent="0.2">
      <c r="A3120" s="488" t="s">
        <v>3377</v>
      </c>
      <c r="B3120" s="489">
        <v>129</v>
      </c>
      <c r="C3120" s="490">
        <v>87.46</v>
      </c>
      <c r="D3120" s="490">
        <v>176.58</v>
      </c>
      <c r="E3120" s="488"/>
    </row>
    <row r="3121" spans="1:5" x14ac:dyDescent="0.2">
      <c r="A3121" s="488" t="s">
        <v>3378</v>
      </c>
      <c r="B3121" s="489">
        <v>88</v>
      </c>
      <c r="C3121" s="490">
        <v>0</v>
      </c>
      <c r="D3121" s="490">
        <v>54.55</v>
      </c>
      <c r="E3121" s="488"/>
    </row>
    <row r="3122" spans="1:5" x14ac:dyDescent="0.2">
      <c r="A3122" s="488" t="s">
        <v>3379</v>
      </c>
      <c r="B3122" s="489">
        <v>331</v>
      </c>
      <c r="C3122" s="490">
        <v>140.30000000000001</v>
      </c>
      <c r="D3122" s="490">
        <v>368.98</v>
      </c>
      <c r="E3122" s="488"/>
    </row>
    <row r="3123" spans="1:5" x14ac:dyDescent="0.2">
      <c r="A3123" s="488" t="s">
        <v>3380</v>
      </c>
      <c r="B3123" s="489">
        <v>257</v>
      </c>
      <c r="C3123" s="490">
        <v>4.9000000000000004</v>
      </c>
      <c r="D3123" s="490">
        <v>182.45</v>
      </c>
      <c r="E3123" s="488"/>
    </row>
    <row r="3124" spans="1:5" x14ac:dyDescent="0.2">
      <c r="A3124" s="488" t="s">
        <v>3381</v>
      </c>
      <c r="B3124" s="489">
        <v>585</v>
      </c>
      <c r="C3124" s="490">
        <v>0</v>
      </c>
      <c r="D3124" s="490">
        <v>67.66</v>
      </c>
      <c r="E3124" s="488"/>
    </row>
    <row r="3125" spans="1:5" x14ac:dyDescent="0.2">
      <c r="A3125" s="488" t="s">
        <v>3382</v>
      </c>
      <c r="B3125" s="489">
        <v>200</v>
      </c>
      <c r="C3125" s="490">
        <v>0</v>
      </c>
      <c r="D3125" s="490">
        <v>83.69</v>
      </c>
      <c r="E3125" s="488"/>
    </row>
    <row r="3126" spans="1:5" x14ac:dyDescent="0.2">
      <c r="A3126" s="488" t="s">
        <v>3383</v>
      </c>
      <c r="B3126" s="489">
        <v>302</v>
      </c>
      <c r="C3126" s="490">
        <v>126.33</v>
      </c>
      <c r="D3126" s="490">
        <v>334.97</v>
      </c>
      <c r="E3126" s="488"/>
    </row>
    <row r="3127" spans="1:5" x14ac:dyDescent="0.2">
      <c r="A3127" s="488" t="s">
        <v>3384</v>
      </c>
      <c r="B3127" s="489">
        <v>207</v>
      </c>
      <c r="C3127" s="490">
        <v>0</v>
      </c>
      <c r="D3127" s="490">
        <v>13.97</v>
      </c>
      <c r="E3127" s="488"/>
    </row>
    <row r="3128" spans="1:5" x14ac:dyDescent="0.2">
      <c r="A3128" s="488" t="s">
        <v>3385</v>
      </c>
      <c r="B3128" s="489">
        <v>63</v>
      </c>
      <c r="C3128" s="490">
        <v>0</v>
      </c>
      <c r="D3128" s="490">
        <v>0</v>
      </c>
      <c r="E3128" s="488"/>
    </row>
    <row r="3129" spans="1:5" x14ac:dyDescent="0.2">
      <c r="A3129" s="488" t="s">
        <v>3386</v>
      </c>
      <c r="B3129" s="489">
        <v>292</v>
      </c>
      <c r="C3129" s="490">
        <v>700.71</v>
      </c>
      <c r="D3129" s="490">
        <v>902.44</v>
      </c>
      <c r="E3129" s="488"/>
    </row>
    <row r="3130" spans="1:5" x14ac:dyDescent="0.2">
      <c r="A3130" s="488" t="s">
        <v>3387</v>
      </c>
      <c r="B3130" s="489">
        <v>288</v>
      </c>
      <c r="C3130" s="490">
        <v>0</v>
      </c>
      <c r="D3130" s="490">
        <v>49.5</v>
      </c>
      <c r="E3130" s="488"/>
    </row>
    <row r="3131" spans="1:5" x14ac:dyDescent="0.2">
      <c r="A3131" s="488" t="s">
        <v>3388</v>
      </c>
      <c r="B3131" s="489">
        <v>296</v>
      </c>
      <c r="C3131" s="490">
        <v>38.08</v>
      </c>
      <c r="D3131" s="490">
        <v>242.58</v>
      </c>
      <c r="E3131" s="488"/>
    </row>
    <row r="3132" spans="1:5" x14ac:dyDescent="0.2">
      <c r="A3132" s="488" t="s">
        <v>3389</v>
      </c>
      <c r="B3132" s="489">
        <v>250</v>
      </c>
      <c r="C3132" s="490">
        <v>0</v>
      </c>
      <c r="D3132" s="490">
        <v>19.22</v>
      </c>
      <c r="E3132" s="488"/>
    </row>
    <row r="3133" spans="1:5" x14ac:dyDescent="0.2">
      <c r="A3133" s="488" t="s">
        <v>3390</v>
      </c>
      <c r="B3133" s="489">
        <v>161</v>
      </c>
      <c r="C3133" s="490">
        <v>0</v>
      </c>
      <c r="D3133" s="490">
        <v>102.99</v>
      </c>
      <c r="E3133" s="488"/>
    </row>
    <row r="3134" spans="1:5" x14ac:dyDescent="0.2">
      <c r="A3134" s="488" t="s">
        <v>3391</v>
      </c>
      <c r="B3134" s="489">
        <v>49</v>
      </c>
      <c r="C3134" s="490">
        <v>0</v>
      </c>
      <c r="D3134" s="490">
        <v>15.29</v>
      </c>
      <c r="E3134" s="488"/>
    </row>
    <row r="3135" spans="1:5" x14ac:dyDescent="0.2">
      <c r="A3135" s="488" t="s">
        <v>3392</v>
      </c>
      <c r="B3135" s="489">
        <v>298</v>
      </c>
      <c r="C3135" s="490">
        <v>32.07</v>
      </c>
      <c r="D3135" s="490">
        <v>237.95</v>
      </c>
      <c r="E3135" s="488"/>
    </row>
    <row r="3136" spans="1:5" x14ac:dyDescent="0.2">
      <c r="A3136" s="488" t="s">
        <v>3393</v>
      </c>
      <c r="B3136" s="489">
        <v>281</v>
      </c>
      <c r="C3136" s="490">
        <v>36.75</v>
      </c>
      <c r="D3136" s="490">
        <v>230.88</v>
      </c>
      <c r="E3136" s="488"/>
    </row>
    <row r="3137" spans="1:5" x14ac:dyDescent="0.2">
      <c r="A3137" s="488" t="s">
        <v>3394</v>
      </c>
      <c r="B3137" s="489">
        <v>241</v>
      </c>
      <c r="C3137" s="490">
        <v>0</v>
      </c>
      <c r="D3137" s="490">
        <v>56.76</v>
      </c>
      <c r="E3137" s="488"/>
    </row>
    <row r="3138" spans="1:5" x14ac:dyDescent="0.2">
      <c r="A3138" s="488" t="s">
        <v>3395</v>
      </c>
      <c r="B3138" s="489">
        <v>154</v>
      </c>
      <c r="C3138" s="490">
        <v>0</v>
      </c>
      <c r="D3138" s="490">
        <v>52.15</v>
      </c>
      <c r="E3138" s="488"/>
    </row>
    <row r="3139" spans="1:5" x14ac:dyDescent="0.2">
      <c r="A3139" s="488" t="s">
        <v>3396</v>
      </c>
      <c r="B3139" s="489">
        <v>194</v>
      </c>
      <c r="C3139" s="490">
        <v>28.11</v>
      </c>
      <c r="D3139" s="490">
        <v>162.13999999999999</v>
      </c>
      <c r="E3139" s="488"/>
    </row>
    <row r="3140" spans="1:5" x14ac:dyDescent="0.2">
      <c r="A3140" s="488" t="s">
        <v>3397</v>
      </c>
      <c r="B3140" s="489">
        <v>148</v>
      </c>
      <c r="C3140" s="490">
        <v>50.25</v>
      </c>
      <c r="D3140" s="490">
        <v>152.5</v>
      </c>
      <c r="E3140" s="488"/>
    </row>
    <row r="3141" spans="1:5" x14ac:dyDescent="0.2">
      <c r="A3141" s="488" t="s">
        <v>3398</v>
      </c>
      <c r="B3141" s="489">
        <v>94</v>
      </c>
      <c r="C3141" s="490">
        <v>33.32</v>
      </c>
      <c r="D3141" s="490">
        <v>98.27</v>
      </c>
      <c r="E3141" s="488"/>
    </row>
    <row r="3142" spans="1:5" x14ac:dyDescent="0.2">
      <c r="A3142" s="488" t="s">
        <v>3399</v>
      </c>
      <c r="B3142" s="489">
        <v>246</v>
      </c>
      <c r="C3142" s="490">
        <v>0</v>
      </c>
      <c r="D3142" s="490">
        <v>46.47</v>
      </c>
      <c r="E3142" s="488"/>
    </row>
    <row r="3143" spans="1:5" x14ac:dyDescent="0.2">
      <c r="A3143" s="488" t="s">
        <v>3400</v>
      </c>
      <c r="B3143" s="489">
        <v>180</v>
      </c>
      <c r="C3143" s="490">
        <v>0</v>
      </c>
      <c r="D3143" s="490">
        <v>52.82</v>
      </c>
      <c r="E3143" s="488"/>
    </row>
    <row r="3144" spans="1:5" x14ac:dyDescent="0.2">
      <c r="A3144" s="488" t="s">
        <v>3401</v>
      </c>
      <c r="B3144" s="489">
        <v>250</v>
      </c>
      <c r="C3144" s="490">
        <v>0</v>
      </c>
      <c r="D3144" s="490">
        <v>140.71</v>
      </c>
      <c r="E3144" s="488"/>
    </row>
    <row r="3145" spans="1:5" x14ac:dyDescent="0.2">
      <c r="A3145" s="488" t="s">
        <v>3402</v>
      </c>
      <c r="B3145" s="489">
        <v>159</v>
      </c>
      <c r="C3145" s="490">
        <v>32.93</v>
      </c>
      <c r="D3145" s="490">
        <v>142.78</v>
      </c>
      <c r="E3145" s="488"/>
    </row>
    <row r="3146" spans="1:5" x14ac:dyDescent="0.2">
      <c r="A3146" s="488" t="s">
        <v>3403</v>
      </c>
      <c r="B3146" s="489">
        <v>293</v>
      </c>
      <c r="C3146" s="490">
        <v>218.14</v>
      </c>
      <c r="D3146" s="490">
        <v>420.56</v>
      </c>
      <c r="E3146" s="488"/>
    </row>
    <row r="3147" spans="1:5" x14ac:dyDescent="0.2">
      <c r="A3147" s="488" t="s">
        <v>3404</v>
      </c>
      <c r="B3147" s="489">
        <v>364</v>
      </c>
      <c r="C3147" s="490">
        <v>0</v>
      </c>
      <c r="D3147" s="490">
        <v>60.75</v>
      </c>
      <c r="E3147" s="488"/>
    </row>
    <row r="3148" spans="1:5" x14ac:dyDescent="0.2">
      <c r="A3148" s="488" t="s">
        <v>3405</v>
      </c>
      <c r="B3148" s="489">
        <v>472</v>
      </c>
      <c r="C3148" s="490">
        <v>377.4</v>
      </c>
      <c r="D3148" s="490">
        <v>703.49</v>
      </c>
      <c r="E3148" s="488"/>
    </row>
    <row r="3149" spans="1:5" x14ac:dyDescent="0.2">
      <c r="A3149" s="488" t="s">
        <v>3406</v>
      </c>
      <c r="B3149" s="489">
        <v>215</v>
      </c>
      <c r="C3149" s="490">
        <v>452.22</v>
      </c>
      <c r="D3149" s="490">
        <v>600.76</v>
      </c>
      <c r="E3149" s="488"/>
    </row>
    <row r="3150" spans="1:5" x14ac:dyDescent="0.2">
      <c r="A3150" s="488" t="s">
        <v>3407</v>
      </c>
      <c r="B3150" s="489">
        <v>210</v>
      </c>
      <c r="C3150" s="490">
        <v>23.17</v>
      </c>
      <c r="D3150" s="490">
        <v>168.25</v>
      </c>
      <c r="E3150" s="488"/>
    </row>
    <row r="3151" spans="1:5" x14ac:dyDescent="0.2">
      <c r="A3151" s="488" t="s">
        <v>3408</v>
      </c>
      <c r="B3151" s="489">
        <v>466</v>
      </c>
      <c r="C3151" s="490">
        <v>0</v>
      </c>
      <c r="D3151" s="490">
        <v>79.05</v>
      </c>
      <c r="E3151" s="488"/>
    </row>
    <row r="3152" spans="1:5" x14ac:dyDescent="0.2">
      <c r="A3152" s="488" t="s">
        <v>3409</v>
      </c>
      <c r="B3152" s="489">
        <v>273</v>
      </c>
      <c r="C3152" s="490">
        <v>0</v>
      </c>
      <c r="D3152" s="490">
        <v>74.45</v>
      </c>
      <c r="E3152" s="488"/>
    </row>
    <row r="3153" spans="1:5" x14ac:dyDescent="0.2">
      <c r="A3153" s="488" t="s">
        <v>3410</v>
      </c>
      <c r="B3153" s="489">
        <v>169</v>
      </c>
      <c r="C3153" s="490">
        <v>0</v>
      </c>
      <c r="D3153" s="490">
        <v>113.28</v>
      </c>
      <c r="E3153" s="488"/>
    </row>
    <row r="3154" spans="1:5" x14ac:dyDescent="0.2">
      <c r="A3154" s="488" t="s">
        <v>3411</v>
      </c>
      <c r="B3154" s="489">
        <v>194</v>
      </c>
      <c r="C3154" s="490">
        <v>2.9</v>
      </c>
      <c r="D3154" s="490">
        <v>136.91999999999999</v>
      </c>
      <c r="E3154" s="488"/>
    </row>
    <row r="3155" spans="1:5" x14ac:dyDescent="0.2">
      <c r="A3155" s="488" t="s">
        <v>3412</v>
      </c>
      <c r="B3155" s="489">
        <v>78</v>
      </c>
      <c r="C3155" s="490">
        <v>0</v>
      </c>
      <c r="D3155" s="490">
        <v>18.760000000000002</v>
      </c>
      <c r="E3155" s="488"/>
    </row>
    <row r="3156" spans="1:5" x14ac:dyDescent="0.2">
      <c r="A3156" s="488" t="s">
        <v>3413</v>
      </c>
      <c r="B3156" s="489">
        <v>92</v>
      </c>
      <c r="C3156" s="490">
        <v>17.670000000000002</v>
      </c>
      <c r="D3156" s="490">
        <v>81.23</v>
      </c>
      <c r="E3156" s="488"/>
    </row>
    <row r="3157" spans="1:5" x14ac:dyDescent="0.2">
      <c r="A3157" s="488" t="s">
        <v>3414</v>
      </c>
      <c r="B3157" s="489">
        <v>65</v>
      </c>
      <c r="C3157" s="490">
        <v>0</v>
      </c>
      <c r="D3157" s="490">
        <v>37.020000000000003</v>
      </c>
      <c r="E3157" s="488"/>
    </row>
    <row r="3158" spans="1:5" x14ac:dyDescent="0.2">
      <c r="A3158" s="488" t="s">
        <v>3415</v>
      </c>
      <c r="B3158" s="489">
        <v>42</v>
      </c>
      <c r="C3158" s="490">
        <v>0</v>
      </c>
      <c r="D3158" s="490">
        <v>10.09</v>
      </c>
      <c r="E3158" s="488"/>
    </row>
    <row r="3159" spans="1:5" x14ac:dyDescent="0.2">
      <c r="A3159" s="488" t="s">
        <v>3416</v>
      </c>
      <c r="B3159" s="489">
        <v>36</v>
      </c>
      <c r="C3159" s="490">
        <v>37.03</v>
      </c>
      <c r="D3159" s="490">
        <v>61.9</v>
      </c>
      <c r="E3159" s="488" t="s">
        <v>344</v>
      </c>
    </row>
    <row r="3160" spans="1:5" x14ac:dyDescent="0.2">
      <c r="A3160" s="488" t="s">
        <v>3417</v>
      </c>
      <c r="B3160" s="489">
        <v>144</v>
      </c>
      <c r="C3160" s="490">
        <v>2.8</v>
      </c>
      <c r="D3160" s="490">
        <v>102.29</v>
      </c>
      <c r="E3160" s="488"/>
    </row>
    <row r="3161" spans="1:5" x14ac:dyDescent="0.2">
      <c r="A3161" s="488" t="s">
        <v>3418</v>
      </c>
      <c r="B3161" s="489">
        <v>160</v>
      </c>
      <c r="C3161" s="490">
        <v>354.05</v>
      </c>
      <c r="D3161" s="490">
        <v>464.59</v>
      </c>
      <c r="E3161" s="488"/>
    </row>
    <row r="3162" spans="1:5" x14ac:dyDescent="0.2">
      <c r="A3162" s="488" t="s">
        <v>3419</v>
      </c>
      <c r="B3162" s="489">
        <v>163</v>
      </c>
      <c r="C3162" s="490">
        <v>542.70000000000005</v>
      </c>
      <c r="D3162" s="490">
        <v>655.30999999999995</v>
      </c>
      <c r="E3162" s="488"/>
    </row>
    <row r="3163" spans="1:5" x14ac:dyDescent="0.2">
      <c r="A3163" s="488" t="s">
        <v>3420</v>
      </c>
      <c r="B3163" s="489">
        <v>48</v>
      </c>
      <c r="C3163" s="490">
        <v>101.64</v>
      </c>
      <c r="D3163" s="490">
        <v>134.80000000000001</v>
      </c>
      <c r="E3163" s="488"/>
    </row>
    <row r="3164" spans="1:5" x14ac:dyDescent="0.2">
      <c r="A3164" s="488" t="s">
        <v>3421</v>
      </c>
      <c r="B3164" s="489">
        <v>264</v>
      </c>
      <c r="C3164" s="490">
        <v>10.050000000000001</v>
      </c>
      <c r="D3164" s="490">
        <v>192.43</v>
      </c>
      <c r="E3164" s="488"/>
    </row>
    <row r="3165" spans="1:5" x14ac:dyDescent="0.2">
      <c r="A3165" s="488" t="s">
        <v>3422</v>
      </c>
      <c r="B3165" s="489">
        <v>241</v>
      </c>
      <c r="C3165" s="490">
        <v>239.13</v>
      </c>
      <c r="D3165" s="490">
        <v>405.63</v>
      </c>
      <c r="E3165" s="488"/>
    </row>
    <row r="3166" spans="1:5" x14ac:dyDescent="0.2">
      <c r="A3166" s="488" t="s">
        <v>3423</v>
      </c>
      <c r="B3166" s="489">
        <v>114</v>
      </c>
      <c r="C3166" s="490">
        <v>14.35</v>
      </c>
      <c r="D3166" s="490">
        <v>93.11</v>
      </c>
      <c r="E3166" s="488"/>
    </row>
    <row r="3167" spans="1:5" x14ac:dyDescent="0.2">
      <c r="A3167" s="488" t="s">
        <v>3424</v>
      </c>
      <c r="B3167" s="489">
        <v>194</v>
      </c>
      <c r="C3167" s="490">
        <v>170.93</v>
      </c>
      <c r="D3167" s="490">
        <v>304.95999999999998</v>
      </c>
      <c r="E3167" s="488"/>
    </row>
    <row r="3168" spans="1:5" x14ac:dyDescent="0.2">
      <c r="A3168" s="488" t="s">
        <v>3425</v>
      </c>
      <c r="B3168" s="489">
        <v>302</v>
      </c>
      <c r="C3168" s="490">
        <v>262.85000000000002</v>
      </c>
      <c r="D3168" s="490">
        <v>471.5</v>
      </c>
      <c r="E3168" s="488"/>
    </row>
    <row r="3169" spans="1:5" x14ac:dyDescent="0.2">
      <c r="A3169" s="488" t="s">
        <v>3426</v>
      </c>
      <c r="B3169" s="489">
        <v>231</v>
      </c>
      <c r="C3169" s="490">
        <v>9.2100000000000009</v>
      </c>
      <c r="D3169" s="490">
        <v>168.8</v>
      </c>
      <c r="E3169" s="488"/>
    </row>
    <row r="3170" spans="1:5" x14ac:dyDescent="0.2">
      <c r="A3170" s="488" t="s">
        <v>3427</v>
      </c>
      <c r="B3170" s="489">
        <v>159</v>
      </c>
      <c r="C3170" s="490">
        <v>0</v>
      </c>
      <c r="D3170" s="490">
        <v>41.27</v>
      </c>
      <c r="E3170" s="488"/>
    </row>
    <row r="3171" spans="1:5" x14ac:dyDescent="0.2">
      <c r="A3171" s="488" t="s">
        <v>3428</v>
      </c>
      <c r="B3171" s="489">
        <v>225</v>
      </c>
      <c r="C3171" s="490">
        <v>0</v>
      </c>
      <c r="D3171" s="490">
        <v>51.18</v>
      </c>
      <c r="E3171" s="488"/>
    </row>
    <row r="3172" spans="1:5" x14ac:dyDescent="0.2">
      <c r="A3172" s="488" t="s">
        <v>3429</v>
      </c>
      <c r="B3172" s="489">
        <v>379</v>
      </c>
      <c r="C3172" s="490">
        <v>0</v>
      </c>
      <c r="D3172" s="490">
        <v>61.58</v>
      </c>
      <c r="E3172" s="488"/>
    </row>
    <row r="3173" spans="1:5" x14ac:dyDescent="0.2">
      <c r="A3173" s="488" t="s">
        <v>3430</v>
      </c>
      <c r="B3173" s="489">
        <v>345</v>
      </c>
      <c r="C3173" s="490">
        <v>0</v>
      </c>
      <c r="D3173" s="490">
        <v>134.41</v>
      </c>
      <c r="E3173" s="488"/>
    </row>
    <row r="3174" spans="1:5" x14ac:dyDescent="0.2">
      <c r="A3174" s="488" t="s">
        <v>3431</v>
      </c>
      <c r="B3174" s="489">
        <v>168</v>
      </c>
      <c r="C3174" s="490">
        <v>0</v>
      </c>
      <c r="D3174" s="490">
        <v>36.94</v>
      </c>
      <c r="E3174" s="488"/>
    </row>
    <row r="3175" spans="1:5" x14ac:dyDescent="0.2">
      <c r="A3175" s="488" t="s">
        <v>3432</v>
      </c>
      <c r="B3175" s="489">
        <v>202</v>
      </c>
      <c r="C3175" s="490">
        <v>0</v>
      </c>
      <c r="D3175" s="490">
        <v>72.5</v>
      </c>
      <c r="E3175" s="488"/>
    </row>
    <row r="3176" spans="1:5" x14ac:dyDescent="0.2">
      <c r="A3176" s="488" t="s">
        <v>3433</v>
      </c>
      <c r="B3176" s="489">
        <v>319</v>
      </c>
      <c r="C3176" s="490">
        <v>0</v>
      </c>
      <c r="D3176" s="490">
        <v>101.8</v>
      </c>
      <c r="E3176" s="488"/>
    </row>
    <row r="3177" spans="1:5" x14ac:dyDescent="0.2">
      <c r="A3177" s="488" t="s">
        <v>3434</v>
      </c>
      <c r="B3177" s="489">
        <v>257</v>
      </c>
      <c r="C3177" s="490">
        <v>0</v>
      </c>
      <c r="D3177" s="490">
        <v>58.05</v>
      </c>
      <c r="E3177" s="488"/>
    </row>
    <row r="3178" spans="1:5" x14ac:dyDescent="0.2">
      <c r="A3178" s="488" t="s">
        <v>3435</v>
      </c>
      <c r="B3178" s="489">
        <v>372</v>
      </c>
      <c r="C3178" s="490">
        <v>240.43</v>
      </c>
      <c r="D3178" s="490">
        <v>497.43</v>
      </c>
      <c r="E3178" s="488"/>
    </row>
    <row r="3179" spans="1:5" x14ac:dyDescent="0.2">
      <c r="A3179" s="488" t="s">
        <v>3436</v>
      </c>
      <c r="B3179" s="489">
        <v>189</v>
      </c>
      <c r="C3179" s="490">
        <v>0</v>
      </c>
      <c r="D3179" s="490">
        <v>126.46</v>
      </c>
      <c r="E3179" s="488"/>
    </row>
    <row r="3180" spans="1:5" x14ac:dyDescent="0.2">
      <c r="A3180" s="488" t="s">
        <v>3437</v>
      </c>
      <c r="B3180" s="489">
        <v>318</v>
      </c>
      <c r="C3180" s="490">
        <v>242.03</v>
      </c>
      <c r="D3180" s="490">
        <v>461.73</v>
      </c>
      <c r="E3180" s="488"/>
    </row>
    <row r="3181" spans="1:5" x14ac:dyDescent="0.2">
      <c r="A3181" s="488" t="s">
        <v>3438</v>
      </c>
      <c r="B3181" s="489">
        <v>425</v>
      </c>
      <c r="C3181" s="490">
        <v>0</v>
      </c>
      <c r="D3181" s="490">
        <v>188.27</v>
      </c>
      <c r="E3181" s="488"/>
    </row>
    <row r="3182" spans="1:5" x14ac:dyDescent="0.2">
      <c r="A3182" s="488" t="s">
        <v>3439</v>
      </c>
      <c r="B3182" s="489">
        <v>215</v>
      </c>
      <c r="C3182" s="490">
        <v>690.89</v>
      </c>
      <c r="D3182" s="490">
        <v>839.43</v>
      </c>
      <c r="E3182" s="488"/>
    </row>
    <row r="3183" spans="1:5" x14ac:dyDescent="0.2">
      <c r="A3183" s="488" t="s">
        <v>3440</v>
      </c>
      <c r="B3183" s="489">
        <v>330</v>
      </c>
      <c r="C3183" s="490">
        <v>0</v>
      </c>
      <c r="D3183" s="490">
        <v>112.09</v>
      </c>
      <c r="E3183" s="488"/>
    </row>
    <row r="3184" spans="1:5" x14ac:dyDescent="0.2">
      <c r="A3184" s="488" t="s">
        <v>3441</v>
      </c>
      <c r="B3184" s="489">
        <v>170</v>
      </c>
      <c r="C3184" s="490">
        <v>27.66</v>
      </c>
      <c r="D3184" s="490">
        <v>145.11000000000001</v>
      </c>
      <c r="E3184" s="488"/>
    </row>
    <row r="3185" spans="1:5" x14ac:dyDescent="0.2">
      <c r="A3185" s="488" t="s">
        <v>3442</v>
      </c>
      <c r="B3185" s="489">
        <v>215</v>
      </c>
      <c r="C3185" s="490">
        <v>79.62</v>
      </c>
      <c r="D3185" s="490">
        <v>228.16</v>
      </c>
      <c r="E3185" s="488"/>
    </row>
    <row r="3186" spans="1:5" x14ac:dyDescent="0.2">
      <c r="A3186" s="488" t="s">
        <v>3443</v>
      </c>
      <c r="B3186" s="489">
        <v>133</v>
      </c>
      <c r="C3186" s="490">
        <v>0</v>
      </c>
      <c r="D3186" s="490">
        <v>80.59</v>
      </c>
      <c r="E3186" s="488"/>
    </row>
    <row r="3187" spans="1:5" x14ac:dyDescent="0.2">
      <c r="A3187" s="488" t="s">
        <v>3444</v>
      </c>
      <c r="B3187" s="489">
        <v>314</v>
      </c>
      <c r="C3187" s="490">
        <v>0</v>
      </c>
      <c r="D3187" s="490">
        <v>103.01</v>
      </c>
      <c r="E3187" s="488"/>
    </row>
    <row r="3188" spans="1:5" x14ac:dyDescent="0.2">
      <c r="A3188" s="488" t="s">
        <v>3445</v>
      </c>
      <c r="B3188" s="489">
        <v>296</v>
      </c>
      <c r="C3188" s="490">
        <v>0</v>
      </c>
      <c r="D3188" s="490">
        <v>120.41</v>
      </c>
      <c r="E3188" s="488"/>
    </row>
    <row r="3189" spans="1:5" x14ac:dyDescent="0.2">
      <c r="A3189" s="488" t="s">
        <v>3446</v>
      </c>
      <c r="B3189" s="489">
        <v>254</v>
      </c>
      <c r="C3189" s="490">
        <v>0</v>
      </c>
      <c r="D3189" s="490">
        <v>49.81</v>
      </c>
      <c r="E3189" s="488"/>
    </row>
    <row r="3190" spans="1:5" x14ac:dyDescent="0.2">
      <c r="A3190" s="488" t="s">
        <v>3447</v>
      </c>
      <c r="B3190" s="489">
        <v>79</v>
      </c>
      <c r="C3190" s="490">
        <v>0</v>
      </c>
      <c r="D3190" s="490">
        <v>24.04</v>
      </c>
      <c r="E3190" s="488"/>
    </row>
    <row r="3191" spans="1:5" x14ac:dyDescent="0.2">
      <c r="A3191" s="488" t="s">
        <v>3448</v>
      </c>
      <c r="B3191" s="489">
        <v>189</v>
      </c>
      <c r="C3191" s="490">
        <v>540.1</v>
      </c>
      <c r="D3191" s="490">
        <v>670.67</v>
      </c>
      <c r="E3191" s="488"/>
    </row>
    <row r="3192" spans="1:5" x14ac:dyDescent="0.2">
      <c r="A3192" s="488" t="s">
        <v>3449</v>
      </c>
      <c r="B3192" s="489">
        <v>185</v>
      </c>
      <c r="C3192" s="490">
        <v>0</v>
      </c>
      <c r="D3192" s="490">
        <v>56.21</v>
      </c>
      <c r="E3192" s="488"/>
    </row>
    <row r="3193" spans="1:5" x14ac:dyDescent="0.2">
      <c r="A3193" s="488" t="s">
        <v>3450</v>
      </c>
      <c r="B3193" s="489">
        <v>222</v>
      </c>
      <c r="C3193" s="490">
        <v>0</v>
      </c>
      <c r="D3193" s="490">
        <v>113.25</v>
      </c>
      <c r="E3193" s="488"/>
    </row>
    <row r="3194" spans="1:5" x14ac:dyDescent="0.2">
      <c r="A3194" s="488" t="s">
        <v>3451</v>
      </c>
      <c r="B3194" s="489">
        <v>358</v>
      </c>
      <c r="C3194" s="490">
        <v>0</v>
      </c>
      <c r="D3194" s="490">
        <v>140.78</v>
      </c>
      <c r="E3194" s="488"/>
    </row>
    <row r="3195" spans="1:5" x14ac:dyDescent="0.2">
      <c r="A3195" s="488" t="s">
        <v>3452</v>
      </c>
      <c r="B3195" s="489">
        <v>278</v>
      </c>
      <c r="C3195" s="490">
        <v>552.85</v>
      </c>
      <c r="D3195" s="490">
        <v>744.91</v>
      </c>
      <c r="E3195" s="488"/>
    </row>
    <row r="3196" spans="1:5" x14ac:dyDescent="0.2">
      <c r="A3196" s="488" t="s">
        <v>3453</v>
      </c>
      <c r="B3196" s="489">
        <v>254</v>
      </c>
      <c r="C3196" s="490">
        <v>0</v>
      </c>
      <c r="D3196" s="490">
        <v>61.85</v>
      </c>
      <c r="E3196" s="488"/>
    </row>
    <row r="3197" spans="1:5" x14ac:dyDescent="0.2">
      <c r="A3197" s="488" t="s">
        <v>3454</v>
      </c>
      <c r="B3197" s="489">
        <v>230</v>
      </c>
      <c r="C3197" s="490">
        <v>47.14</v>
      </c>
      <c r="D3197" s="490">
        <v>206.04</v>
      </c>
      <c r="E3197" s="488"/>
    </row>
    <row r="3198" spans="1:5" x14ac:dyDescent="0.2">
      <c r="A3198" s="488" t="s">
        <v>3455</v>
      </c>
      <c r="B3198" s="489">
        <v>387</v>
      </c>
      <c r="C3198" s="490">
        <v>0</v>
      </c>
      <c r="D3198" s="490">
        <v>146.49</v>
      </c>
      <c r="E3198" s="488"/>
    </row>
    <row r="3199" spans="1:5" x14ac:dyDescent="0.2">
      <c r="A3199" s="488" t="s">
        <v>3456</v>
      </c>
      <c r="B3199" s="489">
        <v>236</v>
      </c>
      <c r="C3199" s="490">
        <v>0</v>
      </c>
      <c r="D3199" s="490">
        <v>0</v>
      </c>
      <c r="E3199" s="488"/>
    </row>
    <row r="3200" spans="1:5" x14ac:dyDescent="0.2">
      <c r="A3200" s="488" t="s">
        <v>3457</v>
      </c>
      <c r="B3200" s="489">
        <v>111</v>
      </c>
      <c r="C3200" s="490">
        <v>0</v>
      </c>
      <c r="D3200" s="490">
        <v>63.7</v>
      </c>
      <c r="E3200" s="488"/>
    </row>
    <row r="3201" spans="1:5" x14ac:dyDescent="0.2">
      <c r="A3201" s="488" t="s">
        <v>3458</v>
      </c>
      <c r="B3201" s="489">
        <v>177</v>
      </c>
      <c r="C3201" s="490">
        <v>55.28</v>
      </c>
      <c r="D3201" s="490">
        <v>177.56</v>
      </c>
      <c r="E3201" s="488"/>
    </row>
    <row r="3202" spans="1:5" x14ac:dyDescent="0.2">
      <c r="A3202" s="488" t="s">
        <v>3459</v>
      </c>
      <c r="B3202" s="489">
        <v>122</v>
      </c>
      <c r="C3202" s="490">
        <v>27.5</v>
      </c>
      <c r="D3202" s="490">
        <v>111.78</v>
      </c>
      <c r="E3202" s="488"/>
    </row>
    <row r="3203" spans="1:5" x14ac:dyDescent="0.2">
      <c r="A3203" s="488" t="s">
        <v>3460</v>
      </c>
      <c r="B3203" s="489">
        <v>380</v>
      </c>
      <c r="C3203" s="490">
        <v>157.28</v>
      </c>
      <c r="D3203" s="490">
        <v>419.8</v>
      </c>
      <c r="E3203" s="488"/>
    </row>
    <row r="3204" spans="1:5" x14ac:dyDescent="0.2">
      <c r="A3204" s="488" t="s">
        <v>3461</v>
      </c>
      <c r="B3204" s="489">
        <v>192</v>
      </c>
      <c r="C3204" s="490">
        <v>0</v>
      </c>
      <c r="D3204" s="490">
        <v>52.91</v>
      </c>
      <c r="E3204" s="488"/>
    </row>
    <row r="3205" spans="1:5" x14ac:dyDescent="0.2">
      <c r="A3205" s="488" t="s">
        <v>3462</v>
      </c>
      <c r="B3205" s="489">
        <v>250</v>
      </c>
      <c r="C3205" s="490">
        <v>0</v>
      </c>
      <c r="D3205" s="490">
        <v>47.27</v>
      </c>
      <c r="E3205" s="488"/>
    </row>
    <row r="3206" spans="1:5" x14ac:dyDescent="0.2">
      <c r="A3206" s="488" t="s">
        <v>3463</v>
      </c>
      <c r="B3206" s="489">
        <v>209</v>
      </c>
      <c r="C3206" s="490">
        <v>0</v>
      </c>
      <c r="D3206" s="490">
        <v>52.15</v>
      </c>
      <c r="E3206" s="488"/>
    </row>
    <row r="3207" spans="1:5" x14ac:dyDescent="0.2">
      <c r="A3207" s="488" t="s">
        <v>3464</v>
      </c>
      <c r="B3207" s="489">
        <v>223</v>
      </c>
      <c r="C3207" s="490">
        <v>0</v>
      </c>
      <c r="D3207" s="490">
        <v>140.18</v>
      </c>
      <c r="E3207" s="488"/>
    </row>
    <row r="3208" spans="1:5" x14ac:dyDescent="0.2">
      <c r="A3208" s="488" t="s">
        <v>3465</v>
      </c>
      <c r="B3208" s="489">
        <v>194</v>
      </c>
      <c r="C3208" s="490">
        <v>0</v>
      </c>
      <c r="D3208" s="490">
        <v>40.29</v>
      </c>
      <c r="E3208" s="488"/>
    </row>
    <row r="3209" spans="1:5" x14ac:dyDescent="0.2">
      <c r="A3209" s="488" t="s">
        <v>3466</v>
      </c>
      <c r="B3209" s="489">
        <v>268</v>
      </c>
      <c r="C3209" s="490">
        <v>0</v>
      </c>
      <c r="D3209" s="490">
        <v>89.86</v>
      </c>
      <c r="E3209" s="488"/>
    </row>
    <row r="3210" spans="1:5" x14ac:dyDescent="0.2">
      <c r="A3210" s="488" t="s">
        <v>3467</v>
      </c>
      <c r="B3210" s="489">
        <v>290</v>
      </c>
      <c r="C3210" s="490">
        <v>25</v>
      </c>
      <c r="D3210" s="490">
        <v>225.35</v>
      </c>
      <c r="E3210" s="488"/>
    </row>
    <row r="3211" spans="1:5" x14ac:dyDescent="0.2">
      <c r="A3211" s="488" t="s">
        <v>3468</v>
      </c>
      <c r="B3211" s="489">
        <v>120</v>
      </c>
      <c r="C3211" s="490">
        <v>375.49</v>
      </c>
      <c r="D3211" s="490">
        <v>458.4</v>
      </c>
      <c r="E3211" s="488"/>
    </row>
    <row r="3212" spans="1:5" x14ac:dyDescent="0.2">
      <c r="A3212" s="488" t="s">
        <v>3469</v>
      </c>
      <c r="B3212" s="489">
        <v>169</v>
      </c>
      <c r="C3212" s="490">
        <v>4.8499999999999996</v>
      </c>
      <c r="D3212" s="490">
        <v>121.61</v>
      </c>
      <c r="E3212" s="488"/>
    </row>
    <row r="3213" spans="1:5" x14ac:dyDescent="0.2">
      <c r="A3213" s="488" t="s">
        <v>3470</v>
      </c>
      <c r="B3213" s="489">
        <v>451</v>
      </c>
      <c r="C3213" s="490">
        <v>0</v>
      </c>
      <c r="D3213" s="490">
        <v>165.4</v>
      </c>
      <c r="E3213" s="488"/>
    </row>
    <row r="3214" spans="1:5" x14ac:dyDescent="0.2">
      <c r="A3214" s="488" t="s">
        <v>3471</v>
      </c>
      <c r="B3214" s="489">
        <v>105</v>
      </c>
      <c r="C3214" s="490">
        <v>326.58999999999997</v>
      </c>
      <c r="D3214" s="490">
        <v>399.13</v>
      </c>
      <c r="E3214" s="488"/>
    </row>
    <row r="3215" spans="1:5" x14ac:dyDescent="0.2">
      <c r="A3215" s="488" t="s">
        <v>3472</v>
      </c>
      <c r="B3215" s="489">
        <v>95</v>
      </c>
      <c r="C3215" s="490">
        <v>0</v>
      </c>
      <c r="D3215" s="490">
        <v>20.239999999999998</v>
      </c>
      <c r="E3215" s="488"/>
    </row>
    <row r="3216" spans="1:5" x14ac:dyDescent="0.2">
      <c r="A3216" s="488" t="s">
        <v>3473</v>
      </c>
      <c r="B3216" s="489">
        <v>102</v>
      </c>
      <c r="C3216" s="490">
        <v>35.58</v>
      </c>
      <c r="D3216" s="490">
        <v>106.05</v>
      </c>
      <c r="E3216" s="488"/>
    </row>
    <row r="3217" spans="1:5" x14ac:dyDescent="0.2">
      <c r="A3217" s="488" t="s">
        <v>3474</v>
      </c>
      <c r="B3217" s="489">
        <v>221</v>
      </c>
      <c r="C3217" s="490">
        <v>151.16</v>
      </c>
      <c r="D3217" s="490">
        <v>303.83999999999997</v>
      </c>
      <c r="E3217" s="488"/>
    </row>
    <row r="3218" spans="1:5" x14ac:dyDescent="0.2">
      <c r="A3218" s="488" t="s">
        <v>3475</v>
      </c>
      <c r="B3218" s="489">
        <v>386</v>
      </c>
      <c r="C3218" s="490">
        <v>427.3</v>
      </c>
      <c r="D3218" s="490">
        <v>693.97</v>
      </c>
      <c r="E3218" s="488"/>
    </row>
    <row r="3219" spans="1:5" x14ac:dyDescent="0.2">
      <c r="A3219" s="488" t="s">
        <v>3476</v>
      </c>
      <c r="B3219" s="489">
        <v>317</v>
      </c>
      <c r="C3219" s="490">
        <v>118.66</v>
      </c>
      <c r="D3219" s="490">
        <v>337.66</v>
      </c>
      <c r="E3219" s="488"/>
    </row>
    <row r="3220" spans="1:5" x14ac:dyDescent="0.2">
      <c r="A3220" s="488" t="s">
        <v>3477</v>
      </c>
      <c r="B3220" s="489">
        <v>235</v>
      </c>
      <c r="C3220" s="490">
        <v>481.68</v>
      </c>
      <c r="D3220" s="490">
        <v>644.04</v>
      </c>
      <c r="E3220" s="488"/>
    </row>
    <row r="3221" spans="1:5" x14ac:dyDescent="0.2">
      <c r="A3221" s="488" t="s">
        <v>3478</v>
      </c>
      <c r="B3221" s="489">
        <v>218</v>
      </c>
      <c r="C3221" s="490">
        <v>0</v>
      </c>
      <c r="D3221" s="490">
        <v>34.020000000000003</v>
      </c>
      <c r="E3221" s="488"/>
    </row>
    <row r="3222" spans="1:5" x14ac:dyDescent="0.2">
      <c r="A3222" s="488" t="s">
        <v>3479</v>
      </c>
      <c r="B3222" s="489">
        <v>67</v>
      </c>
      <c r="C3222" s="490">
        <v>5.82</v>
      </c>
      <c r="D3222" s="490">
        <v>52.1</v>
      </c>
      <c r="E3222" s="488"/>
    </row>
    <row r="3223" spans="1:5" x14ac:dyDescent="0.2">
      <c r="A3223" s="488" t="s">
        <v>3480</v>
      </c>
      <c r="B3223" s="489">
        <v>207</v>
      </c>
      <c r="C3223" s="490">
        <v>0</v>
      </c>
      <c r="D3223" s="490">
        <v>76.61</v>
      </c>
      <c r="E3223" s="488"/>
    </row>
    <row r="3224" spans="1:5" x14ac:dyDescent="0.2">
      <c r="A3224" s="488" t="s">
        <v>3481</v>
      </c>
      <c r="B3224" s="489">
        <v>279</v>
      </c>
      <c r="C3224" s="490">
        <v>214.27</v>
      </c>
      <c r="D3224" s="490">
        <v>407.02</v>
      </c>
      <c r="E3224" s="488"/>
    </row>
    <row r="3225" spans="1:5" x14ac:dyDescent="0.2">
      <c r="A3225" s="488" t="s">
        <v>3482</v>
      </c>
      <c r="B3225" s="489">
        <v>23</v>
      </c>
      <c r="C3225" s="490">
        <v>0</v>
      </c>
      <c r="D3225" s="490">
        <v>14.43</v>
      </c>
      <c r="E3225" s="488" t="s">
        <v>344</v>
      </c>
    </row>
    <row r="3226" spans="1:5" x14ac:dyDescent="0.2">
      <c r="A3226" s="488" t="s">
        <v>3483</v>
      </c>
      <c r="B3226" s="489">
        <v>76</v>
      </c>
      <c r="C3226" s="490">
        <v>0</v>
      </c>
      <c r="D3226" s="490">
        <v>15.51</v>
      </c>
      <c r="E3226" s="488"/>
    </row>
    <row r="3227" spans="1:5" x14ac:dyDescent="0.2">
      <c r="A3227" s="488" t="s">
        <v>3484</v>
      </c>
      <c r="B3227" s="489">
        <v>67</v>
      </c>
      <c r="C3227" s="490">
        <v>0</v>
      </c>
      <c r="D3227" s="490">
        <v>44.68</v>
      </c>
      <c r="E3227" s="488"/>
    </row>
    <row r="3228" spans="1:5" x14ac:dyDescent="0.2">
      <c r="A3228" s="488" t="s">
        <v>3485</v>
      </c>
      <c r="B3228" s="489">
        <v>52</v>
      </c>
      <c r="C3228" s="490">
        <v>0</v>
      </c>
      <c r="D3228" s="490">
        <v>0</v>
      </c>
      <c r="E3228" s="488"/>
    </row>
    <row r="3229" spans="1:5" x14ac:dyDescent="0.2">
      <c r="A3229" s="488" t="s">
        <v>3486</v>
      </c>
      <c r="B3229" s="489">
        <v>97</v>
      </c>
      <c r="C3229" s="490">
        <v>0</v>
      </c>
      <c r="D3229" s="490">
        <v>14.92</v>
      </c>
      <c r="E3229" s="488"/>
    </row>
    <row r="3230" spans="1:5" x14ac:dyDescent="0.2">
      <c r="A3230" s="488" t="s">
        <v>3487</v>
      </c>
      <c r="B3230" s="489">
        <v>333</v>
      </c>
      <c r="C3230" s="490">
        <v>0</v>
      </c>
      <c r="D3230" s="490">
        <v>103.74</v>
      </c>
      <c r="E3230" s="488"/>
    </row>
    <row r="3231" spans="1:5" x14ac:dyDescent="0.2">
      <c r="A3231" s="488" t="s">
        <v>3488</v>
      </c>
      <c r="B3231" s="489">
        <v>254</v>
      </c>
      <c r="C3231" s="490">
        <v>32.54</v>
      </c>
      <c r="D3231" s="490">
        <v>208.02</v>
      </c>
      <c r="E3231" s="488"/>
    </row>
    <row r="3232" spans="1:5" x14ac:dyDescent="0.2">
      <c r="A3232" s="488" t="s">
        <v>3489</v>
      </c>
      <c r="B3232" s="489">
        <v>89</v>
      </c>
      <c r="C3232" s="490">
        <v>108.59</v>
      </c>
      <c r="D3232" s="490">
        <v>170.08</v>
      </c>
      <c r="E3232" s="488"/>
    </row>
    <row r="3233" spans="1:5" x14ac:dyDescent="0.2">
      <c r="A3233" s="488" t="s">
        <v>3490</v>
      </c>
      <c r="B3233" s="489">
        <v>144</v>
      </c>
      <c r="C3233" s="490">
        <v>0</v>
      </c>
      <c r="D3233" s="490">
        <v>70.5</v>
      </c>
      <c r="E3233" s="488"/>
    </row>
    <row r="3234" spans="1:5" x14ac:dyDescent="0.2">
      <c r="A3234" s="488" t="s">
        <v>3491</v>
      </c>
      <c r="B3234" s="489">
        <v>31</v>
      </c>
      <c r="C3234" s="490">
        <v>0</v>
      </c>
      <c r="D3234" s="490">
        <v>10.67</v>
      </c>
      <c r="E3234" s="488" t="s">
        <v>344</v>
      </c>
    </row>
    <row r="3235" spans="1:5" x14ac:dyDescent="0.2">
      <c r="A3235" s="488" t="s">
        <v>3492</v>
      </c>
      <c r="B3235" s="489">
        <v>209</v>
      </c>
      <c r="C3235" s="490">
        <v>824.34</v>
      </c>
      <c r="D3235" s="490">
        <v>968.73</v>
      </c>
      <c r="E3235" s="488"/>
    </row>
    <row r="3236" spans="1:5" x14ac:dyDescent="0.2">
      <c r="A3236" s="488" t="s">
        <v>3493</v>
      </c>
      <c r="B3236" s="489">
        <v>78</v>
      </c>
      <c r="C3236" s="490">
        <v>69.55</v>
      </c>
      <c r="D3236" s="490">
        <v>123.44</v>
      </c>
      <c r="E3236" s="488"/>
    </row>
    <row r="3237" spans="1:5" x14ac:dyDescent="0.2">
      <c r="A3237" s="488" t="s">
        <v>3494</v>
      </c>
      <c r="B3237" s="489">
        <v>164</v>
      </c>
      <c r="C3237" s="490">
        <v>169.73</v>
      </c>
      <c r="D3237" s="490">
        <v>283.02999999999997</v>
      </c>
      <c r="E3237" s="488"/>
    </row>
    <row r="3238" spans="1:5" x14ac:dyDescent="0.2">
      <c r="A3238" s="488" t="s">
        <v>3495</v>
      </c>
      <c r="B3238" s="489">
        <v>71</v>
      </c>
      <c r="C3238" s="490">
        <v>246.55</v>
      </c>
      <c r="D3238" s="490">
        <v>295.60000000000002</v>
      </c>
      <c r="E3238" s="488"/>
    </row>
    <row r="3239" spans="1:5" x14ac:dyDescent="0.2">
      <c r="A3239" s="488" t="s">
        <v>3496</v>
      </c>
      <c r="B3239" s="489">
        <v>107</v>
      </c>
      <c r="C3239" s="490">
        <v>339.06</v>
      </c>
      <c r="D3239" s="490">
        <v>412.98</v>
      </c>
      <c r="E3239" s="488"/>
    </row>
    <row r="3240" spans="1:5" x14ac:dyDescent="0.2">
      <c r="A3240" s="488" t="s">
        <v>3497</v>
      </c>
      <c r="B3240" s="489">
        <v>28</v>
      </c>
      <c r="C3240" s="490">
        <v>0</v>
      </c>
      <c r="D3240" s="490">
        <v>11.73</v>
      </c>
      <c r="E3240" s="488" t="s">
        <v>344</v>
      </c>
    </row>
    <row r="3241" spans="1:5" x14ac:dyDescent="0.2">
      <c r="A3241" s="488" t="s">
        <v>3498</v>
      </c>
      <c r="B3241" s="489">
        <v>131</v>
      </c>
      <c r="C3241" s="490">
        <v>0</v>
      </c>
      <c r="D3241" s="490">
        <v>65.12</v>
      </c>
      <c r="E3241" s="488"/>
    </row>
    <row r="3242" spans="1:5" x14ac:dyDescent="0.2">
      <c r="A3242" s="488" t="s">
        <v>3499</v>
      </c>
      <c r="B3242" s="489">
        <v>66</v>
      </c>
      <c r="C3242" s="490">
        <v>1.31</v>
      </c>
      <c r="D3242" s="490">
        <v>46.9</v>
      </c>
      <c r="E3242" s="488"/>
    </row>
    <row r="3243" spans="1:5" x14ac:dyDescent="0.2">
      <c r="A3243" s="488" t="s">
        <v>3500</v>
      </c>
      <c r="B3243" s="489">
        <v>146</v>
      </c>
      <c r="C3243" s="490">
        <v>91.8</v>
      </c>
      <c r="D3243" s="490">
        <v>192.67</v>
      </c>
      <c r="E3243" s="488"/>
    </row>
    <row r="3244" spans="1:5" x14ac:dyDescent="0.2">
      <c r="A3244" s="488" t="s">
        <v>3501</v>
      </c>
      <c r="B3244" s="489">
        <v>93</v>
      </c>
      <c r="C3244" s="490">
        <v>0</v>
      </c>
      <c r="D3244" s="490">
        <v>26.23</v>
      </c>
      <c r="E3244" s="488"/>
    </row>
    <row r="3245" spans="1:5" x14ac:dyDescent="0.2">
      <c r="A3245" s="488" t="s">
        <v>3502</v>
      </c>
      <c r="B3245" s="489">
        <v>184</v>
      </c>
      <c r="C3245" s="490">
        <v>0</v>
      </c>
      <c r="D3245" s="490">
        <v>49.19</v>
      </c>
      <c r="E3245" s="488"/>
    </row>
    <row r="3246" spans="1:5" x14ac:dyDescent="0.2">
      <c r="A3246" s="488" t="s">
        <v>3503</v>
      </c>
      <c r="B3246" s="489">
        <v>101</v>
      </c>
      <c r="C3246" s="490">
        <v>0</v>
      </c>
      <c r="D3246" s="490">
        <v>37.130000000000003</v>
      </c>
      <c r="E3246" s="488"/>
    </row>
    <row r="3247" spans="1:5" x14ac:dyDescent="0.2">
      <c r="A3247" s="488" t="s">
        <v>3504</v>
      </c>
      <c r="B3247" s="489">
        <v>51</v>
      </c>
      <c r="C3247" s="490">
        <v>0</v>
      </c>
      <c r="D3247" s="490">
        <v>4.6900000000000004</v>
      </c>
      <c r="E3247" s="488"/>
    </row>
    <row r="3248" spans="1:5" x14ac:dyDescent="0.2">
      <c r="A3248" s="488" t="s">
        <v>3505</v>
      </c>
      <c r="B3248" s="489">
        <v>56</v>
      </c>
      <c r="C3248" s="490">
        <v>0</v>
      </c>
      <c r="D3248" s="490">
        <v>9.27</v>
      </c>
      <c r="E3248" s="488"/>
    </row>
    <row r="3249" spans="1:5" x14ac:dyDescent="0.2">
      <c r="A3249" s="488" t="s">
        <v>3506</v>
      </c>
      <c r="B3249" s="489">
        <v>255</v>
      </c>
      <c r="C3249" s="490">
        <v>221.89</v>
      </c>
      <c r="D3249" s="490">
        <v>398.06</v>
      </c>
      <c r="E3249" s="488"/>
    </row>
    <row r="3250" spans="1:5" x14ac:dyDescent="0.2">
      <c r="A3250" s="488" t="s">
        <v>3507</v>
      </c>
      <c r="B3250" s="489">
        <v>107</v>
      </c>
      <c r="C3250" s="490">
        <v>0</v>
      </c>
      <c r="D3250" s="490">
        <v>64.959999999999994</v>
      </c>
      <c r="E3250" s="488"/>
    </row>
    <row r="3251" spans="1:5" x14ac:dyDescent="0.2">
      <c r="A3251" s="488" t="s">
        <v>3508</v>
      </c>
      <c r="B3251" s="489">
        <v>80</v>
      </c>
      <c r="C3251" s="490">
        <v>58.68</v>
      </c>
      <c r="D3251" s="490">
        <v>113.95</v>
      </c>
      <c r="E3251" s="488"/>
    </row>
    <row r="3252" spans="1:5" x14ac:dyDescent="0.2">
      <c r="A3252" s="488" t="s">
        <v>3509</v>
      </c>
      <c r="B3252" s="489">
        <v>234</v>
      </c>
      <c r="C3252" s="490">
        <v>77.02</v>
      </c>
      <c r="D3252" s="490">
        <v>238.68</v>
      </c>
      <c r="E3252" s="488"/>
    </row>
    <row r="3253" spans="1:5" x14ac:dyDescent="0.2">
      <c r="A3253" s="488" t="s">
        <v>3510</v>
      </c>
      <c r="B3253" s="489">
        <v>221</v>
      </c>
      <c r="C3253" s="490">
        <v>106.87</v>
      </c>
      <c r="D3253" s="490">
        <v>259.55</v>
      </c>
      <c r="E3253" s="488"/>
    </row>
    <row r="3254" spans="1:5" x14ac:dyDescent="0.2">
      <c r="A3254" s="488" t="s">
        <v>3511</v>
      </c>
      <c r="B3254" s="489">
        <v>219</v>
      </c>
      <c r="C3254" s="490">
        <v>0.41</v>
      </c>
      <c r="D3254" s="490">
        <v>151.69999999999999</v>
      </c>
      <c r="E3254" s="488"/>
    </row>
    <row r="3255" spans="1:5" x14ac:dyDescent="0.2">
      <c r="A3255" s="488" t="s">
        <v>3512</v>
      </c>
      <c r="B3255" s="489">
        <v>241</v>
      </c>
      <c r="C3255" s="490">
        <v>0</v>
      </c>
      <c r="D3255" s="490">
        <v>72.209999999999994</v>
      </c>
      <c r="E3255" s="488"/>
    </row>
    <row r="3256" spans="1:5" x14ac:dyDescent="0.2">
      <c r="A3256" s="488" t="s">
        <v>3513</v>
      </c>
      <c r="B3256" s="489">
        <v>265</v>
      </c>
      <c r="C3256" s="490">
        <v>0</v>
      </c>
      <c r="D3256" s="490">
        <v>94.84</v>
      </c>
      <c r="E3256" s="488"/>
    </row>
    <row r="3257" spans="1:5" x14ac:dyDescent="0.2">
      <c r="A3257" s="488" t="s">
        <v>3514</v>
      </c>
      <c r="B3257" s="489">
        <v>114</v>
      </c>
      <c r="C3257" s="490">
        <v>19.809999999999999</v>
      </c>
      <c r="D3257" s="490">
        <v>98.57</v>
      </c>
      <c r="E3257" s="488"/>
    </row>
    <row r="3258" spans="1:5" x14ac:dyDescent="0.2">
      <c r="A3258" s="488" t="s">
        <v>3515</v>
      </c>
      <c r="B3258" s="489">
        <v>162</v>
      </c>
      <c r="C3258" s="490">
        <v>223.28</v>
      </c>
      <c r="D3258" s="490">
        <v>335.2</v>
      </c>
      <c r="E3258" s="488"/>
    </row>
    <row r="3259" spans="1:5" x14ac:dyDescent="0.2">
      <c r="A3259" s="488" t="s">
        <v>3516</v>
      </c>
      <c r="B3259" s="489">
        <v>465</v>
      </c>
      <c r="C3259" s="490">
        <v>200.88</v>
      </c>
      <c r="D3259" s="490">
        <v>522.13</v>
      </c>
      <c r="E3259" s="488"/>
    </row>
    <row r="3260" spans="1:5" x14ac:dyDescent="0.2">
      <c r="A3260" s="488" t="s">
        <v>3517</v>
      </c>
      <c r="B3260" s="489">
        <v>349</v>
      </c>
      <c r="C3260" s="490">
        <v>0</v>
      </c>
      <c r="D3260" s="490">
        <v>228.35</v>
      </c>
      <c r="E3260" s="488"/>
    </row>
    <row r="3261" spans="1:5" x14ac:dyDescent="0.2">
      <c r="A3261" s="488" t="s">
        <v>3518</v>
      </c>
      <c r="B3261" s="489">
        <v>199</v>
      </c>
      <c r="C3261" s="490">
        <v>0</v>
      </c>
      <c r="D3261" s="490">
        <v>55.25</v>
      </c>
      <c r="E3261" s="488"/>
    </row>
    <row r="3262" spans="1:5" x14ac:dyDescent="0.2">
      <c r="A3262" s="488" t="s">
        <v>3519</v>
      </c>
      <c r="B3262" s="489">
        <v>258</v>
      </c>
      <c r="C3262" s="490">
        <v>150.72999999999999</v>
      </c>
      <c r="D3262" s="490">
        <v>328.97</v>
      </c>
      <c r="E3262" s="488"/>
    </row>
    <row r="3263" spans="1:5" x14ac:dyDescent="0.2">
      <c r="A3263" s="488" t="s">
        <v>3520</v>
      </c>
      <c r="B3263" s="489">
        <v>250</v>
      </c>
      <c r="C3263" s="490">
        <v>34.25</v>
      </c>
      <c r="D3263" s="490">
        <v>206.96</v>
      </c>
      <c r="E3263" s="488"/>
    </row>
    <row r="3264" spans="1:5" x14ac:dyDescent="0.2">
      <c r="A3264" s="488" t="s">
        <v>3521</v>
      </c>
      <c r="B3264" s="489">
        <v>98</v>
      </c>
      <c r="C3264" s="490">
        <v>0</v>
      </c>
      <c r="D3264" s="490">
        <v>19.82</v>
      </c>
      <c r="E3264" s="488"/>
    </row>
    <row r="3265" spans="1:5" x14ac:dyDescent="0.2">
      <c r="A3265" s="488" t="s">
        <v>3522</v>
      </c>
      <c r="B3265" s="489">
        <v>359</v>
      </c>
      <c r="C3265" s="490">
        <v>0</v>
      </c>
      <c r="D3265" s="490">
        <v>142.19999999999999</v>
      </c>
      <c r="E3265" s="488"/>
    </row>
    <row r="3266" spans="1:5" x14ac:dyDescent="0.2">
      <c r="A3266" s="488" t="s">
        <v>3523</v>
      </c>
      <c r="B3266" s="489">
        <v>132</v>
      </c>
      <c r="C3266" s="490">
        <v>153.69999999999999</v>
      </c>
      <c r="D3266" s="490">
        <v>244.89</v>
      </c>
      <c r="E3266" s="488"/>
    </row>
    <row r="3267" spans="1:5" x14ac:dyDescent="0.2">
      <c r="A3267" s="488" t="s">
        <v>3524</v>
      </c>
      <c r="B3267" s="489">
        <v>179</v>
      </c>
      <c r="C3267" s="490">
        <v>9.57</v>
      </c>
      <c r="D3267" s="490">
        <v>133.22999999999999</v>
      </c>
      <c r="E3267" s="488"/>
    </row>
    <row r="3268" spans="1:5" x14ac:dyDescent="0.2">
      <c r="A3268" s="488" t="s">
        <v>3525</v>
      </c>
      <c r="B3268" s="489">
        <v>200</v>
      </c>
      <c r="C3268" s="490">
        <v>0</v>
      </c>
      <c r="D3268" s="490">
        <v>130.87</v>
      </c>
      <c r="E3268" s="488"/>
    </row>
    <row r="3269" spans="1:5" x14ac:dyDescent="0.2">
      <c r="A3269" s="488" t="s">
        <v>3526</v>
      </c>
      <c r="B3269" s="489">
        <v>602</v>
      </c>
      <c r="C3269" s="490">
        <v>0</v>
      </c>
      <c r="D3269" s="490">
        <v>220.45</v>
      </c>
      <c r="E3269" s="488"/>
    </row>
    <row r="3270" spans="1:5" x14ac:dyDescent="0.2">
      <c r="A3270" s="488" t="s">
        <v>3527</v>
      </c>
      <c r="B3270" s="489">
        <v>282</v>
      </c>
      <c r="C3270" s="490">
        <v>0</v>
      </c>
      <c r="D3270" s="490">
        <v>47.4</v>
      </c>
      <c r="E3270" s="488"/>
    </row>
    <row r="3271" spans="1:5" x14ac:dyDescent="0.2">
      <c r="A3271" s="488" t="s">
        <v>3528</v>
      </c>
      <c r="B3271" s="489">
        <v>49</v>
      </c>
      <c r="C3271" s="490">
        <v>0</v>
      </c>
      <c r="D3271" s="490">
        <v>0</v>
      </c>
      <c r="E3271" s="488"/>
    </row>
    <row r="3272" spans="1:5" x14ac:dyDescent="0.2">
      <c r="A3272" s="488" t="s">
        <v>3529</v>
      </c>
      <c r="B3272" s="489">
        <v>143</v>
      </c>
      <c r="C3272" s="490">
        <v>372.84</v>
      </c>
      <c r="D3272" s="490">
        <v>471.64</v>
      </c>
      <c r="E3272" s="488"/>
    </row>
    <row r="3273" spans="1:5" x14ac:dyDescent="0.2">
      <c r="A3273" s="488" t="s">
        <v>3530</v>
      </c>
      <c r="B3273" s="489">
        <v>143</v>
      </c>
      <c r="C3273" s="490">
        <v>10.86</v>
      </c>
      <c r="D3273" s="490">
        <v>109.66</v>
      </c>
      <c r="E3273" s="488"/>
    </row>
    <row r="3274" spans="1:5" x14ac:dyDescent="0.2">
      <c r="A3274" s="488" t="s">
        <v>3531</v>
      </c>
      <c r="B3274" s="489">
        <v>417</v>
      </c>
      <c r="C3274" s="490">
        <v>0</v>
      </c>
      <c r="D3274" s="490">
        <v>222.49</v>
      </c>
      <c r="E3274" s="488"/>
    </row>
    <row r="3275" spans="1:5" x14ac:dyDescent="0.2">
      <c r="A3275" s="488" t="s">
        <v>3532</v>
      </c>
      <c r="B3275" s="489">
        <v>269</v>
      </c>
      <c r="C3275" s="490">
        <v>0</v>
      </c>
      <c r="D3275" s="490">
        <v>106.79</v>
      </c>
      <c r="E3275" s="488"/>
    </row>
    <row r="3276" spans="1:5" x14ac:dyDescent="0.2">
      <c r="A3276" s="488" t="s">
        <v>3533</v>
      </c>
      <c r="B3276" s="489">
        <v>209</v>
      </c>
      <c r="C3276" s="490">
        <v>50.03</v>
      </c>
      <c r="D3276" s="490">
        <v>194.42</v>
      </c>
      <c r="E3276" s="488"/>
    </row>
    <row r="3277" spans="1:5" x14ac:dyDescent="0.2">
      <c r="A3277" s="488" t="s">
        <v>3534</v>
      </c>
      <c r="B3277" s="489">
        <v>274</v>
      </c>
      <c r="C3277" s="490">
        <v>0</v>
      </c>
      <c r="D3277" s="490">
        <v>125.71</v>
      </c>
      <c r="E3277" s="488"/>
    </row>
    <row r="3278" spans="1:5" x14ac:dyDescent="0.2">
      <c r="A3278" s="488" t="s">
        <v>3535</v>
      </c>
      <c r="B3278" s="489">
        <v>56</v>
      </c>
      <c r="C3278" s="490">
        <v>0</v>
      </c>
      <c r="D3278" s="490">
        <v>26.3</v>
      </c>
      <c r="E3278" s="488"/>
    </row>
    <row r="3279" spans="1:5" x14ac:dyDescent="0.2">
      <c r="A3279" s="488" t="s">
        <v>3536</v>
      </c>
      <c r="B3279" s="489">
        <v>416</v>
      </c>
      <c r="C3279" s="490">
        <v>0</v>
      </c>
      <c r="D3279" s="490">
        <v>106.24</v>
      </c>
      <c r="E3279" s="488"/>
    </row>
    <row r="3280" spans="1:5" x14ac:dyDescent="0.2">
      <c r="A3280" s="488" t="s">
        <v>3537</v>
      </c>
      <c r="B3280" s="489">
        <v>137</v>
      </c>
      <c r="C3280" s="490">
        <v>83.86</v>
      </c>
      <c r="D3280" s="490">
        <v>178.51</v>
      </c>
      <c r="E3280" s="488"/>
    </row>
    <row r="3281" spans="1:5" x14ac:dyDescent="0.2">
      <c r="A3281" s="488" t="s">
        <v>3538</v>
      </c>
      <c r="B3281" s="489">
        <v>195</v>
      </c>
      <c r="C3281" s="490">
        <v>0</v>
      </c>
      <c r="D3281" s="490">
        <v>84.95</v>
      </c>
      <c r="E3281" s="488"/>
    </row>
    <row r="3282" spans="1:5" x14ac:dyDescent="0.2">
      <c r="A3282" s="488" t="s">
        <v>3539</v>
      </c>
      <c r="B3282" s="489">
        <v>115</v>
      </c>
      <c r="C3282" s="490">
        <v>0</v>
      </c>
      <c r="D3282" s="490">
        <v>39.880000000000003</v>
      </c>
      <c r="E3282" s="488"/>
    </row>
    <row r="3283" spans="1:5" x14ac:dyDescent="0.2">
      <c r="A3283" s="488" t="s">
        <v>3540</v>
      </c>
      <c r="B3283" s="489">
        <v>212</v>
      </c>
      <c r="C3283" s="490">
        <v>91.58</v>
      </c>
      <c r="D3283" s="490">
        <v>238.04</v>
      </c>
      <c r="E3283" s="488"/>
    </row>
    <row r="3284" spans="1:5" x14ac:dyDescent="0.2">
      <c r="A3284" s="488" t="s">
        <v>3541</v>
      </c>
      <c r="B3284" s="489">
        <v>215</v>
      </c>
      <c r="C3284" s="490">
        <v>0</v>
      </c>
      <c r="D3284" s="490">
        <v>77.34</v>
      </c>
      <c r="E3284" s="488"/>
    </row>
    <row r="3285" spans="1:5" x14ac:dyDescent="0.2">
      <c r="A3285" s="488" t="s">
        <v>3542</v>
      </c>
      <c r="B3285" s="489">
        <v>183</v>
      </c>
      <c r="C3285" s="490">
        <v>15.68</v>
      </c>
      <c r="D3285" s="490">
        <v>142.11000000000001</v>
      </c>
      <c r="E3285" s="488"/>
    </row>
    <row r="3286" spans="1:5" x14ac:dyDescent="0.2">
      <c r="A3286" s="488" t="s">
        <v>3543</v>
      </c>
      <c r="B3286" s="489">
        <v>204</v>
      </c>
      <c r="C3286" s="490">
        <v>0</v>
      </c>
      <c r="D3286" s="490">
        <v>72.44</v>
      </c>
      <c r="E3286" s="488"/>
    </row>
    <row r="3287" spans="1:5" x14ac:dyDescent="0.2">
      <c r="A3287" s="488" t="s">
        <v>3544</v>
      </c>
      <c r="B3287" s="489">
        <v>143</v>
      </c>
      <c r="C3287" s="490">
        <v>413.11</v>
      </c>
      <c r="D3287" s="490">
        <v>511.91</v>
      </c>
      <c r="E3287" s="488"/>
    </row>
    <row r="3288" spans="1:5" x14ac:dyDescent="0.2">
      <c r="A3288" s="488" t="s">
        <v>3545</v>
      </c>
      <c r="B3288" s="489">
        <v>169</v>
      </c>
      <c r="C3288" s="490">
        <v>0</v>
      </c>
      <c r="D3288" s="490">
        <v>96.46</v>
      </c>
      <c r="E3288" s="488"/>
    </row>
    <row r="3289" spans="1:5" x14ac:dyDescent="0.2">
      <c r="A3289" s="488" t="s">
        <v>3546</v>
      </c>
      <c r="B3289" s="489">
        <v>72</v>
      </c>
      <c r="C3289" s="490">
        <v>0.73</v>
      </c>
      <c r="D3289" s="490">
        <v>50.47</v>
      </c>
      <c r="E3289" s="488"/>
    </row>
    <row r="3290" spans="1:5" x14ac:dyDescent="0.2">
      <c r="A3290" s="488" t="s">
        <v>3547</v>
      </c>
      <c r="B3290" s="489">
        <v>246</v>
      </c>
      <c r="C3290" s="490">
        <v>0</v>
      </c>
      <c r="D3290" s="490">
        <v>90.16</v>
      </c>
      <c r="E3290" s="488"/>
    </row>
    <row r="3291" spans="1:5" x14ac:dyDescent="0.2">
      <c r="A3291" s="488" t="s">
        <v>3548</v>
      </c>
      <c r="B3291" s="489">
        <v>236</v>
      </c>
      <c r="C3291" s="490">
        <v>79.959999999999994</v>
      </c>
      <c r="D3291" s="490">
        <v>243</v>
      </c>
      <c r="E3291" s="488"/>
    </row>
    <row r="3292" spans="1:5" x14ac:dyDescent="0.2">
      <c r="A3292" s="488" t="s">
        <v>3549</v>
      </c>
      <c r="B3292" s="489">
        <v>215</v>
      </c>
      <c r="C3292" s="490">
        <v>30.41</v>
      </c>
      <c r="D3292" s="490">
        <v>178.95</v>
      </c>
      <c r="E3292" s="488"/>
    </row>
    <row r="3293" spans="1:5" x14ac:dyDescent="0.2">
      <c r="A3293" s="488" t="s">
        <v>3550</v>
      </c>
      <c r="B3293" s="489">
        <v>315</v>
      </c>
      <c r="C3293" s="490">
        <v>0</v>
      </c>
      <c r="D3293" s="490">
        <v>100.39</v>
      </c>
      <c r="E3293" s="488"/>
    </row>
    <row r="3294" spans="1:5" x14ac:dyDescent="0.2">
      <c r="A3294" s="488" t="s">
        <v>3551</v>
      </c>
      <c r="B3294" s="489">
        <v>146</v>
      </c>
      <c r="C3294" s="490">
        <v>11.13</v>
      </c>
      <c r="D3294" s="490">
        <v>111.99</v>
      </c>
      <c r="E3294" s="488"/>
    </row>
    <row r="3295" spans="1:5" x14ac:dyDescent="0.2">
      <c r="A3295" s="488" t="s">
        <v>3552</v>
      </c>
      <c r="B3295" s="489">
        <v>110</v>
      </c>
      <c r="C3295" s="490">
        <v>0</v>
      </c>
      <c r="D3295" s="490">
        <v>60.39</v>
      </c>
      <c r="E3295" s="488"/>
    </row>
    <row r="3296" spans="1:5" x14ac:dyDescent="0.2">
      <c r="A3296" s="488" t="s">
        <v>3553</v>
      </c>
      <c r="B3296" s="489">
        <v>149</v>
      </c>
      <c r="C3296" s="490">
        <v>88.3</v>
      </c>
      <c r="D3296" s="490">
        <v>191.24</v>
      </c>
      <c r="E3296" s="488"/>
    </row>
    <row r="3297" spans="1:5" x14ac:dyDescent="0.2">
      <c r="A3297" s="488" t="s">
        <v>3554</v>
      </c>
      <c r="B3297" s="489">
        <v>116</v>
      </c>
      <c r="C3297" s="490">
        <v>66.64</v>
      </c>
      <c r="D3297" s="490">
        <v>146.78</v>
      </c>
      <c r="E3297" s="488"/>
    </row>
    <row r="3298" spans="1:5" x14ac:dyDescent="0.2">
      <c r="A3298" s="488" t="s">
        <v>3555</v>
      </c>
      <c r="B3298" s="489">
        <v>152</v>
      </c>
      <c r="C3298" s="490">
        <v>74.87</v>
      </c>
      <c r="D3298" s="490">
        <v>179.88</v>
      </c>
      <c r="E3298" s="488"/>
    </row>
    <row r="3299" spans="1:5" x14ac:dyDescent="0.2">
      <c r="A3299" s="488" t="s">
        <v>3556</v>
      </c>
      <c r="B3299" s="489">
        <v>214</v>
      </c>
      <c r="C3299" s="490">
        <v>0</v>
      </c>
      <c r="D3299" s="490">
        <v>56.13</v>
      </c>
      <c r="E3299" s="488"/>
    </row>
    <row r="3300" spans="1:5" x14ac:dyDescent="0.2">
      <c r="A3300" s="488" t="s">
        <v>3557</v>
      </c>
      <c r="B3300" s="489">
        <v>80</v>
      </c>
      <c r="C3300" s="490">
        <v>163.24</v>
      </c>
      <c r="D3300" s="490">
        <v>218.51</v>
      </c>
      <c r="E3300" s="488"/>
    </row>
    <row r="3301" spans="1:5" x14ac:dyDescent="0.2">
      <c r="A3301" s="488" t="s">
        <v>3558</v>
      </c>
      <c r="B3301" s="489">
        <v>221</v>
      </c>
      <c r="C3301" s="490">
        <v>0</v>
      </c>
      <c r="D3301" s="490">
        <v>20.49</v>
      </c>
      <c r="E3301" s="488"/>
    </row>
    <row r="3302" spans="1:5" x14ac:dyDescent="0.2">
      <c r="A3302" s="488" t="s">
        <v>3559</v>
      </c>
      <c r="B3302" s="489">
        <v>572</v>
      </c>
      <c r="C3302" s="490">
        <v>0</v>
      </c>
      <c r="D3302" s="490">
        <v>197.07</v>
      </c>
      <c r="E3302" s="488"/>
    </row>
    <row r="3303" spans="1:5" x14ac:dyDescent="0.2">
      <c r="A3303" s="488" t="s">
        <v>3560</v>
      </c>
      <c r="B3303" s="489">
        <v>183</v>
      </c>
      <c r="C3303" s="490">
        <v>0</v>
      </c>
      <c r="D3303" s="490">
        <v>48.2</v>
      </c>
      <c r="E3303" s="488"/>
    </row>
    <row r="3304" spans="1:5" x14ac:dyDescent="0.2">
      <c r="A3304" s="488" t="s">
        <v>3561</v>
      </c>
      <c r="B3304" s="489">
        <v>177</v>
      </c>
      <c r="C3304" s="490">
        <v>44.62</v>
      </c>
      <c r="D3304" s="490">
        <v>166.9</v>
      </c>
      <c r="E3304" s="488"/>
    </row>
    <row r="3305" spans="1:5" x14ac:dyDescent="0.2">
      <c r="A3305" s="488" t="s">
        <v>3562</v>
      </c>
      <c r="B3305" s="489">
        <v>177</v>
      </c>
      <c r="C3305" s="490">
        <v>14.58</v>
      </c>
      <c r="D3305" s="490">
        <v>136.86000000000001</v>
      </c>
      <c r="E3305" s="488"/>
    </row>
    <row r="3306" spans="1:5" x14ac:dyDescent="0.2">
      <c r="A3306" s="488" t="s">
        <v>3563</v>
      </c>
      <c r="B3306" s="489">
        <v>181</v>
      </c>
      <c r="C3306" s="490">
        <v>138.33000000000001</v>
      </c>
      <c r="D3306" s="490">
        <v>263.38</v>
      </c>
      <c r="E3306" s="488"/>
    </row>
    <row r="3307" spans="1:5" x14ac:dyDescent="0.2">
      <c r="A3307" s="488" t="s">
        <v>3564</v>
      </c>
      <c r="B3307" s="489">
        <v>236</v>
      </c>
      <c r="C3307" s="490">
        <v>84.09</v>
      </c>
      <c r="D3307" s="490">
        <v>247.14</v>
      </c>
      <c r="E3307" s="488"/>
    </row>
    <row r="3308" spans="1:5" x14ac:dyDescent="0.2">
      <c r="A3308" s="488" t="s">
        <v>3565</v>
      </c>
      <c r="B3308" s="489">
        <v>226</v>
      </c>
      <c r="C3308" s="490">
        <v>0</v>
      </c>
      <c r="D3308" s="490">
        <v>139.38</v>
      </c>
      <c r="E3308" s="488"/>
    </row>
    <row r="3309" spans="1:5" x14ac:dyDescent="0.2">
      <c r="A3309" s="488" t="s">
        <v>3566</v>
      </c>
      <c r="B3309" s="489">
        <v>135</v>
      </c>
      <c r="C3309" s="490">
        <v>0</v>
      </c>
      <c r="D3309" s="490">
        <v>74.69</v>
      </c>
      <c r="E3309" s="488"/>
    </row>
    <row r="3310" spans="1:5" x14ac:dyDescent="0.2">
      <c r="A3310" s="488" t="s">
        <v>3567</v>
      </c>
      <c r="B3310" s="489">
        <v>258</v>
      </c>
      <c r="C3310" s="490">
        <v>0</v>
      </c>
      <c r="D3310" s="490">
        <v>106.74</v>
      </c>
      <c r="E3310" s="488"/>
    </row>
    <row r="3311" spans="1:5" x14ac:dyDescent="0.2">
      <c r="A3311" s="488" t="s">
        <v>3568</v>
      </c>
      <c r="B3311" s="489">
        <v>346</v>
      </c>
      <c r="C3311" s="490">
        <v>104.96</v>
      </c>
      <c r="D3311" s="490">
        <v>343.99</v>
      </c>
      <c r="E3311" s="488"/>
    </row>
    <row r="3312" spans="1:5" x14ac:dyDescent="0.2">
      <c r="A3312" s="488" t="s">
        <v>3569</v>
      </c>
      <c r="B3312" s="489">
        <v>302</v>
      </c>
      <c r="C3312" s="490">
        <v>296.52999999999997</v>
      </c>
      <c r="D3312" s="490">
        <v>505.17</v>
      </c>
      <c r="E3312" s="488"/>
    </row>
    <row r="3313" spans="1:5" x14ac:dyDescent="0.2">
      <c r="A3313" s="488" t="s">
        <v>3570</v>
      </c>
      <c r="B3313" s="489">
        <v>177</v>
      </c>
      <c r="C3313" s="490">
        <v>15.78</v>
      </c>
      <c r="D3313" s="490">
        <v>138.06</v>
      </c>
      <c r="E3313" s="488"/>
    </row>
    <row r="3314" spans="1:5" x14ac:dyDescent="0.2">
      <c r="A3314" s="488" t="s">
        <v>3571</v>
      </c>
      <c r="B3314" s="489">
        <v>511</v>
      </c>
      <c r="C3314" s="490">
        <v>0</v>
      </c>
      <c r="D3314" s="490">
        <v>56.21</v>
      </c>
      <c r="E3314" s="488"/>
    </row>
    <row r="3315" spans="1:5" x14ac:dyDescent="0.2">
      <c r="A3315" s="488" t="s">
        <v>3572</v>
      </c>
      <c r="B3315" s="489">
        <v>217</v>
      </c>
      <c r="C3315" s="490">
        <v>294.13</v>
      </c>
      <c r="D3315" s="490">
        <v>444.05</v>
      </c>
      <c r="E3315" s="488"/>
    </row>
    <row r="3316" spans="1:5" x14ac:dyDescent="0.2">
      <c r="A3316" s="488" t="s">
        <v>3573</v>
      </c>
      <c r="B3316" s="489">
        <v>444</v>
      </c>
      <c r="C3316" s="490">
        <v>0</v>
      </c>
      <c r="D3316" s="490">
        <v>85.09</v>
      </c>
      <c r="E3316" s="488"/>
    </row>
    <row r="3317" spans="1:5" x14ac:dyDescent="0.2">
      <c r="A3317" s="488" t="s">
        <v>3574</v>
      </c>
      <c r="B3317" s="489">
        <v>379</v>
      </c>
      <c r="C3317" s="490">
        <v>0</v>
      </c>
      <c r="D3317" s="490">
        <v>69.650000000000006</v>
      </c>
      <c r="E3317" s="488"/>
    </row>
    <row r="3318" spans="1:5" x14ac:dyDescent="0.2">
      <c r="A3318" s="488" t="s">
        <v>3575</v>
      </c>
      <c r="B3318" s="489">
        <v>261</v>
      </c>
      <c r="C3318" s="490">
        <v>0</v>
      </c>
      <c r="D3318" s="490">
        <v>26.05</v>
      </c>
      <c r="E3318" s="488"/>
    </row>
    <row r="3319" spans="1:5" x14ac:dyDescent="0.2">
      <c r="A3319" s="488" t="s">
        <v>3576</v>
      </c>
      <c r="B3319" s="489">
        <v>466</v>
      </c>
      <c r="C3319" s="490">
        <v>0</v>
      </c>
      <c r="D3319" s="490">
        <v>31.49</v>
      </c>
      <c r="E3319" s="488"/>
    </row>
    <row r="3320" spans="1:5" x14ac:dyDescent="0.2">
      <c r="A3320" s="488" t="s">
        <v>3577</v>
      </c>
      <c r="B3320" s="489">
        <v>293</v>
      </c>
      <c r="C3320" s="490">
        <v>0</v>
      </c>
      <c r="D3320" s="490">
        <v>64.510000000000005</v>
      </c>
      <c r="E3320" s="488"/>
    </row>
    <row r="3321" spans="1:5" x14ac:dyDescent="0.2">
      <c r="A3321" s="488" t="s">
        <v>3578</v>
      </c>
      <c r="B3321" s="489">
        <v>277</v>
      </c>
      <c r="C3321" s="490">
        <v>17.68</v>
      </c>
      <c r="D3321" s="490">
        <v>209.05</v>
      </c>
      <c r="E3321" s="488"/>
    </row>
    <row r="3322" spans="1:5" x14ac:dyDescent="0.2">
      <c r="A3322" s="488" t="s">
        <v>3579</v>
      </c>
      <c r="B3322" s="489">
        <v>92</v>
      </c>
      <c r="C3322" s="490">
        <v>0</v>
      </c>
      <c r="D3322" s="490">
        <v>18.510000000000002</v>
      </c>
      <c r="E3322" s="488"/>
    </row>
    <row r="3323" spans="1:5" x14ac:dyDescent="0.2">
      <c r="A3323" s="488" t="s">
        <v>3580</v>
      </c>
      <c r="B3323" s="489">
        <v>228</v>
      </c>
      <c r="C3323" s="490">
        <v>177.64</v>
      </c>
      <c r="D3323" s="490">
        <v>335.16</v>
      </c>
      <c r="E3323" s="488"/>
    </row>
    <row r="3324" spans="1:5" x14ac:dyDescent="0.2">
      <c r="A3324" s="488" t="s">
        <v>3581</v>
      </c>
      <c r="B3324" s="489">
        <v>116</v>
      </c>
      <c r="C3324" s="490">
        <v>167.03</v>
      </c>
      <c r="D3324" s="490">
        <v>247.17</v>
      </c>
      <c r="E3324" s="488"/>
    </row>
    <row r="3325" spans="1:5" x14ac:dyDescent="0.2">
      <c r="A3325" s="488" t="s">
        <v>3582</v>
      </c>
      <c r="B3325" s="489">
        <v>359</v>
      </c>
      <c r="C3325" s="490">
        <v>128.5</v>
      </c>
      <c r="D3325" s="490">
        <v>376.52</v>
      </c>
      <c r="E3325" s="488"/>
    </row>
    <row r="3326" spans="1:5" x14ac:dyDescent="0.2">
      <c r="A3326" s="488" t="s">
        <v>3583</v>
      </c>
      <c r="B3326" s="489">
        <v>167</v>
      </c>
      <c r="C3326" s="490">
        <v>0</v>
      </c>
      <c r="D3326" s="490">
        <v>60.65</v>
      </c>
      <c r="E3326" s="488"/>
    </row>
    <row r="3327" spans="1:5" x14ac:dyDescent="0.2">
      <c r="A3327" s="488" t="s">
        <v>3584</v>
      </c>
      <c r="B3327" s="489">
        <v>176</v>
      </c>
      <c r="C3327" s="490">
        <v>96.16</v>
      </c>
      <c r="D3327" s="490">
        <v>217.76</v>
      </c>
      <c r="E3327" s="488"/>
    </row>
    <row r="3328" spans="1:5" x14ac:dyDescent="0.2">
      <c r="A3328" s="488" t="s">
        <v>3585</v>
      </c>
      <c r="B3328" s="489">
        <v>445</v>
      </c>
      <c r="C3328" s="490">
        <v>0</v>
      </c>
      <c r="D3328" s="490">
        <v>192.83</v>
      </c>
      <c r="E3328" s="488"/>
    </row>
    <row r="3329" spans="1:5" x14ac:dyDescent="0.2">
      <c r="A3329" s="488" t="s">
        <v>3586</v>
      </c>
      <c r="B3329" s="489">
        <v>388</v>
      </c>
      <c r="C3329" s="490">
        <v>741.76</v>
      </c>
      <c r="D3329" s="490">
        <v>1009.82</v>
      </c>
      <c r="E3329" s="488"/>
    </row>
    <row r="3330" spans="1:5" x14ac:dyDescent="0.2">
      <c r="A3330" s="488" t="s">
        <v>3587</v>
      </c>
      <c r="B3330" s="489">
        <v>187</v>
      </c>
      <c r="C3330" s="490">
        <v>0</v>
      </c>
      <c r="D3330" s="490">
        <v>84.31</v>
      </c>
      <c r="E3330" s="488"/>
    </row>
    <row r="3331" spans="1:5" x14ac:dyDescent="0.2">
      <c r="A3331" s="488" t="s">
        <v>3588</v>
      </c>
      <c r="B3331" s="489">
        <v>346</v>
      </c>
      <c r="C3331" s="490">
        <v>142.86000000000001</v>
      </c>
      <c r="D3331" s="490">
        <v>381.9</v>
      </c>
      <c r="E3331" s="488"/>
    </row>
    <row r="3332" spans="1:5" x14ac:dyDescent="0.2">
      <c r="A3332" s="488" t="s">
        <v>3589</v>
      </c>
      <c r="B3332" s="489">
        <v>105</v>
      </c>
      <c r="C3332" s="490">
        <v>51.7</v>
      </c>
      <c r="D3332" s="490">
        <v>124.24</v>
      </c>
      <c r="E3332" s="488"/>
    </row>
    <row r="3333" spans="1:5" x14ac:dyDescent="0.2">
      <c r="A3333" s="488" t="s">
        <v>3590</v>
      </c>
      <c r="B3333" s="489">
        <v>292</v>
      </c>
      <c r="C3333" s="490">
        <v>0</v>
      </c>
      <c r="D3333" s="490">
        <v>65.12</v>
      </c>
      <c r="E3333" s="488"/>
    </row>
    <row r="3334" spans="1:5" x14ac:dyDescent="0.2">
      <c r="A3334" s="488" t="s">
        <v>3591</v>
      </c>
      <c r="B3334" s="489">
        <v>110</v>
      </c>
      <c r="C3334" s="490">
        <v>0</v>
      </c>
      <c r="D3334" s="490">
        <v>48.79</v>
      </c>
      <c r="E3334" s="488"/>
    </row>
    <row r="3335" spans="1:5" x14ac:dyDescent="0.2">
      <c r="A3335" s="488" t="s">
        <v>3592</v>
      </c>
      <c r="B3335" s="489">
        <v>243</v>
      </c>
      <c r="C3335" s="490">
        <v>74.430000000000007</v>
      </c>
      <c r="D3335" s="490">
        <v>242.31</v>
      </c>
      <c r="E3335" s="488"/>
    </row>
    <row r="3336" spans="1:5" x14ac:dyDescent="0.2">
      <c r="A3336" s="488" t="s">
        <v>3593</v>
      </c>
      <c r="B3336" s="489">
        <v>71</v>
      </c>
      <c r="C3336" s="490">
        <v>0</v>
      </c>
      <c r="D3336" s="490">
        <v>42.43</v>
      </c>
      <c r="E3336" s="488"/>
    </row>
    <row r="3337" spans="1:5" x14ac:dyDescent="0.2">
      <c r="A3337" s="488" t="s">
        <v>3594</v>
      </c>
      <c r="B3337" s="489">
        <v>90</v>
      </c>
      <c r="C3337" s="490">
        <v>0</v>
      </c>
      <c r="D3337" s="490">
        <v>49.95</v>
      </c>
      <c r="E3337" s="488"/>
    </row>
    <row r="3338" spans="1:5" x14ac:dyDescent="0.2">
      <c r="A3338" s="488" t="s">
        <v>3595</v>
      </c>
      <c r="B3338" s="489">
        <v>101</v>
      </c>
      <c r="C3338" s="490">
        <v>135.56</v>
      </c>
      <c r="D3338" s="490">
        <v>205.34</v>
      </c>
      <c r="E3338" s="488"/>
    </row>
    <row r="3339" spans="1:5" x14ac:dyDescent="0.2">
      <c r="A3339" s="488" t="s">
        <v>3596</v>
      </c>
      <c r="B3339" s="489">
        <v>175</v>
      </c>
      <c r="C3339" s="490">
        <v>0</v>
      </c>
      <c r="D3339" s="490">
        <v>90.56</v>
      </c>
      <c r="E3339" s="488"/>
    </row>
    <row r="3340" spans="1:5" x14ac:dyDescent="0.2">
      <c r="A3340" s="488" t="s">
        <v>3597</v>
      </c>
      <c r="B3340" s="489">
        <v>446</v>
      </c>
      <c r="C3340" s="490">
        <v>593.03</v>
      </c>
      <c r="D3340" s="490">
        <v>901.16</v>
      </c>
      <c r="E3340" s="488"/>
    </row>
    <row r="3341" spans="1:5" x14ac:dyDescent="0.2">
      <c r="A3341" s="488" t="s">
        <v>3598</v>
      </c>
      <c r="B3341" s="489">
        <v>236</v>
      </c>
      <c r="C3341" s="490">
        <v>302.57</v>
      </c>
      <c r="D3341" s="490">
        <v>465.62</v>
      </c>
      <c r="E3341" s="488"/>
    </row>
    <row r="3342" spans="1:5" x14ac:dyDescent="0.2">
      <c r="A3342" s="488" t="s">
        <v>3599</v>
      </c>
      <c r="B3342" s="489">
        <v>60</v>
      </c>
      <c r="C3342" s="490">
        <v>0</v>
      </c>
      <c r="D3342" s="490">
        <v>0</v>
      </c>
      <c r="E3342" s="488"/>
    </row>
    <row r="3343" spans="1:5" x14ac:dyDescent="0.2">
      <c r="A3343" s="488" t="s">
        <v>3600</v>
      </c>
      <c r="B3343" s="489">
        <v>358</v>
      </c>
      <c r="C3343" s="490">
        <v>0</v>
      </c>
      <c r="D3343" s="490">
        <v>59.14</v>
      </c>
      <c r="E3343" s="488"/>
    </row>
    <row r="3344" spans="1:5" x14ac:dyDescent="0.2">
      <c r="A3344" s="488" t="s">
        <v>3601</v>
      </c>
      <c r="B3344" s="489">
        <v>47</v>
      </c>
      <c r="C3344" s="490">
        <v>0</v>
      </c>
      <c r="D3344" s="490">
        <v>21.57</v>
      </c>
      <c r="E3344" s="488"/>
    </row>
    <row r="3345" spans="1:5" x14ac:dyDescent="0.2">
      <c r="A3345" s="488" t="s">
        <v>3602</v>
      </c>
      <c r="B3345" s="489">
        <v>131</v>
      </c>
      <c r="C3345" s="490">
        <v>0.8</v>
      </c>
      <c r="D3345" s="490">
        <v>91.31</v>
      </c>
      <c r="E3345" s="488"/>
    </row>
    <row r="3346" spans="1:5" x14ac:dyDescent="0.2">
      <c r="A3346" s="488" t="s">
        <v>3603</v>
      </c>
      <c r="B3346" s="489">
        <v>338</v>
      </c>
      <c r="C3346" s="490">
        <v>0</v>
      </c>
      <c r="D3346" s="490">
        <v>64.790000000000006</v>
      </c>
      <c r="E3346" s="488"/>
    </row>
    <row r="3347" spans="1:5" x14ac:dyDescent="0.2">
      <c r="A3347" s="488" t="s">
        <v>3604</v>
      </c>
      <c r="B3347" s="489">
        <v>224</v>
      </c>
      <c r="C3347" s="490">
        <v>75.89</v>
      </c>
      <c r="D3347" s="490">
        <v>230.64</v>
      </c>
      <c r="E3347" s="488"/>
    </row>
    <row r="3348" spans="1:5" x14ac:dyDescent="0.2">
      <c r="A3348" s="488" t="s">
        <v>3605</v>
      </c>
      <c r="B3348" s="489">
        <v>53</v>
      </c>
      <c r="C3348" s="490">
        <v>10.07</v>
      </c>
      <c r="D3348" s="490">
        <v>46.68</v>
      </c>
      <c r="E3348" s="488"/>
    </row>
    <row r="3349" spans="1:5" x14ac:dyDescent="0.2">
      <c r="A3349" s="488" t="s">
        <v>3606</v>
      </c>
      <c r="B3349" s="489">
        <v>172</v>
      </c>
      <c r="C3349" s="490">
        <v>559.73</v>
      </c>
      <c r="D3349" s="490">
        <v>678.56</v>
      </c>
      <c r="E3349" s="488"/>
    </row>
    <row r="3350" spans="1:5" x14ac:dyDescent="0.2">
      <c r="A3350" s="488" t="s">
        <v>3607</v>
      </c>
      <c r="B3350" s="489">
        <v>284</v>
      </c>
      <c r="C3350" s="490">
        <v>0</v>
      </c>
      <c r="D3350" s="490">
        <v>34.229999999999997</v>
      </c>
      <c r="E3350" s="488"/>
    </row>
    <row r="3351" spans="1:5" x14ac:dyDescent="0.2">
      <c r="A3351" s="488" t="s">
        <v>3608</v>
      </c>
      <c r="B3351" s="489">
        <v>172</v>
      </c>
      <c r="C3351" s="490">
        <v>0</v>
      </c>
      <c r="D3351" s="490">
        <v>37.619999999999997</v>
      </c>
      <c r="E3351" s="488"/>
    </row>
    <row r="3352" spans="1:5" x14ac:dyDescent="0.2">
      <c r="A3352" s="488" t="s">
        <v>3609</v>
      </c>
      <c r="B3352" s="489">
        <v>137</v>
      </c>
      <c r="C3352" s="490">
        <v>100.93</v>
      </c>
      <c r="D3352" s="490">
        <v>195.58</v>
      </c>
      <c r="E3352" s="488"/>
    </row>
    <row r="3353" spans="1:5" x14ac:dyDescent="0.2">
      <c r="A3353" s="488" t="s">
        <v>3610</v>
      </c>
      <c r="B3353" s="489">
        <v>43</v>
      </c>
      <c r="C3353" s="490">
        <v>0</v>
      </c>
      <c r="D3353" s="490">
        <v>4.66</v>
      </c>
      <c r="E3353" s="488"/>
    </row>
    <row r="3354" spans="1:5" x14ac:dyDescent="0.2">
      <c r="A3354" s="488" t="s">
        <v>3611</v>
      </c>
      <c r="B3354" s="489">
        <v>345</v>
      </c>
      <c r="C3354" s="490">
        <v>533.20000000000005</v>
      </c>
      <c r="D3354" s="490">
        <v>771.55</v>
      </c>
      <c r="E3354" s="488"/>
    </row>
    <row r="3355" spans="1:5" x14ac:dyDescent="0.2">
      <c r="A3355" s="488" t="s">
        <v>3612</v>
      </c>
      <c r="B3355" s="489">
        <v>85</v>
      </c>
      <c r="C3355" s="490">
        <v>0</v>
      </c>
      <c r="D3355" s="490">
        <v>41.65</v>
      </c>
      <c r="E3355" s="488"/>
    </row>
    <row r="3356" spans="1:5" x14ac:dyDescent="0.2">
      <c r="A3356" s="488" t="s">
        <v>3613</v>
      </c>
      <c r="B3356" s="489">
        <v>177</v>
      </c>
      <c r="C3356" s="490">
        <v>113.9</v>
      </c>
      <c r="D3356" s="490">
        <v>236.19</v>
      </c>
      <c r="E3356" s="488"/>
    </row>
    <row r="3357" spans="1:5" x14ac:dyDescent="0.2">
      <c r="A3357" s="488" t="s">
        <v>3614</v>
      </c>
      <c r="B3357" s="489">
        <v>182</v>
      </c>
      <c r="C3357" s="490">
        <v>0</v>
      </c>
      <c r="D3357" s="490">
        <v>99.93</v>
      </c>
      <c r="E3357" s="488"/>
    </row>
    <row r="3358" spans="1:5" x14ac:dyDescent="0.2">
      <c r="A3358" s="488" t="s">
        <v>3615</v>
      </c>
      <c r="B3358" s="489">
        <v>97</v>
      </c>
      <c r="C3358" s="490">
        <v>28.31</v>
      </c>
      <c r="D3358" s="490">
        <v>95.32</v>
      </c>
      <c r="E3358" s="488"/>
    </row>
    <row r="3359" spans="1:5" x14ac:dyDescent="0.2">
      <c r="A3359" s="488" t="s">
        <v>3616</v>
      </c>
      <c r="B3359" s="489">
        <v>69</v>
      </c>
      <c r="C3359" s="490">
        <v>3.09</v>
      </c>
      <c r="D3359" s="490">
        <v>50.76</v>
      </c>
      <c r="E3359" s="488"/>
    </row>
    <row r="3360" spans="1:5" x14ac:dyDescent="0.2">
      <c r="A3360" s="488" t="s">
        <v>3617</v>
      </c>
      <c r="B3360" s="489">
        <v>407</v>
      </c>
      <c r="C3360" s="490">
        <v>104.68</v>
      </c>
      <c r="D3360" s="490">
        <v>385.86</v>
      </c>
      <c r="E3360" s="488"/>
    </row>
    <row r="3361" spans="1:5" x14ac:dyDescent="0.2">
      <c r="A3361" s="488" t="s">
        <v>3618</v>
      </c>
      <c r="B3361" s="489">
        <v>62</v>
      </c>
      <c r="C3361" s="490">
        <v>0</v>
      </c>
      <c r="D3361" s="490">
        <v>25.25</v>
      </c>
      <c r="E3361" s="488"/>
    </row>
    <row r="3362" spans="1:5" x14ac:dyDescent="0.2">
      <c r="A3362" s="488" t="s">
        <v>3619</v>
      </c>
      <c r="B3362" s="489">
        <v>204</v>
      </c>
      <c r="C3362" s="490">
        <v>0</v>
      </c>
      <c r="D3362" s="490">
        <v>119.43</v>
      </c>
      <c r="E3362" s="488"/>
    </row>
    <row r="3363" spans="1:5" x14ac:dyDescent="0.2">
      <c r="A3363" s="488" t="s">
        <v>3620</v>
      </c>
      <c r="B3363" s="489">
        <v>393</v>
      </c>
      <c r="C3363" s="490">
        <v>36.090000000000003</v>
      </c>
      <c r="D3363" s="490">
        <v>307.60000000000002</v>
      </c>
      <c r="E3363" s="488"/>
    </row>
    <row r="3364" spans="1:5" x14ac:dyDescent="0.2">
      <c r="A3364" s="488" t="s">
        <v>3621</v>
      </c>
      <c r="B3364" s="489">
        <v>524</v>
      </c>
      <c r="C3364" s="490">
        <v>0</v>
      </c>
      <c r="D3364" s="490">
        <v>158.56</v>
      </c>
      <c r="E3364" s="488"/>
    </row>
    <row r="3365" spans="1:5" x14ac:dyDescent="0.2">
      <c r="A3365" s="488" t="s">
        <v>3622</v>
      </c>
      <c r="B3365" s="489">
        <v>168</v>
      </c>
      <c r="C3365" s="490">
        <v>0</v>
      </c>
      <c r="D3365" s="490">
        <v>65.790000000000006</v>
      </c>
      <c r="E3365" s="488"/>
    </row>
    <row r="3366" spans="1:5" x14ac:dyDescent="0.2">
      <c r="A3366" s="488" t="s">
        <v>3623</v>
      </c>
      <c r="B3366" s="489">
        <v>308</v>
      </c>
      <c r="C3366" s="490">
        <v>201.04</v>
      </c>
      <c r="D3366" s="490">
        <v>413.83</v>
      </c>
      <c r="E3366" s="488"/>
    </row>
    <row r="3367" spans="1:5" x14ac:dyDescent="0.2">
      <c r="A3367" s="488" t="s">
        <v>3624</v>
      </c>
      <c r="B3367" s="489">
        <v>49</v>
      </c>
      <c r="C3367" s="490">
        <v>0</v>
      </c>
      <c r="D3367" s="490">
        <v>5.12</v>
      </c>
      <c r="E3367" s="488"/>
    </row>
    <row r="3368" spans="1:5" x14ac:dyDescent="0.2">
      <c r="A3368" s="488" t="s">
        <v>3625</v>
      </c>
      <c r="B3368" s="489">
        <v>168</v>
      </c>
      <c r="C3368" s="490">
        <v>26.72</v>
      </c>
      <c r="D3368" s="490">
        <v>142.79</v>
      </c>
      <c r="E3368" s="488"/>
    </row>
    <row r="3369" spans="1:5" x14ac:dyDescent="0.2">
      <c r="A3369" s="488" t="s">
        <v>3626</v>
      </c>
      <c r="B3369" s="489">
        <v>144</v>
      </c>
      <c r="C3369" s="490">
        <v>0</v>
      </c>
      <c r="D3369" s="490">
        <v>57.36</v>
      </c>
      <c r="E3369" s="488"/>
    </row>
    <row r="3370" spans="1:5" x14ac:dyDescent="0.2">
      <c r="A3370" s="488" t="s">
        <v>3627</v>
      </c>
      <c r="B3370" s="489">
        <v>233</v>
      </c>
      <c r="C3370" s="490">
        <v>0</v>
      </c>
      <c r="D3370" s="490">
        <v>98.39</v>
      </c>
      <c r="E3370" s="488"/>
    </row>
    <row r="3371" spans="1:5" x14ac:dyDescent="0.2">
      <c r="A3371" s="488" t="s">
        <v>3628</v>
      </c>
      <c r="B3371" s="489">
        <v>364</v>
      </c>
      <c r="C3371" s="490">
        <v>0</v>
      </c>
      <c r="D3371" s="490">
        <v>26.96</v>
      </c>
      <c r="E3371" s="488"/>
    </row>
    <row r="3372" spans="1:5" x14ac:dyDescent="0.2">
      <c r="A3372" s="488" t="s">
        <v>3629</v>
      </c>
      <c r="B3372" s="489">
        <v>175</v>
      </c>
      <c r="C3372" s="490">
        <v>220.59</v>
      </c>
      <c r="D3372" s="490">
        <v>341.49</v>
      </c>
      <c r="E3372" s="488"/>
    </row>
    <row r="3373" spans="1:5" x14ac:dyDescent="0.2">
      <c r="A3373" s="488" t="s">
        <v>3630</v>
      </c>
      <c r="B3373" s="489">
        <v>258</v>
      </c>
      <c r="C3373" s="490">
        <v>163.69999999999999</v>
      </c>
      <c r="D3373" s="490">
        <v>341.95</v>
      </c>
      <c r="E3373" s="488"/>
    </row>
    <row r="3374" spans="1:5" x14ac:dyDescent="0.2">
      <c r="A3374" s="488" t="s">
        <v>3631</v>
      </c>
      <c r="B3374" s="489">
        <v>412</v>
      </c>
      <c r="C3374" s="490">
        <v>37.65</v>
      </c>
      <c r="D3374" s="490">
        <v>322.27999999999997</v>
      </c>
      <c r="E3374" s="488"/>
    </row>
    <row r="3375" spans="1:5" x14ac:dyDescent="0.2">
      <c r="A3375" s="488" t="s">
        <v>3632</v>
      </c>
      <c r="B3375" s="489">
        <v>172</v>
      </c>
      <c r="C3375" s="490">
        <v>0</v>
      </c>
      <c r="D3375" s="490">
        <v>25.29</v>
      </c>
      <c r="E3375" s="488"/>
    </row>
    <row r="3376" spans="1:5" x14ac:dyDescent="0.2">
      <c r="A3376" s="488" t="s">
        <v>3633</v>
      </c>
      <c r="B3376" s="489">
        <v>248</v>
      </c>
      <c r="C3376" s="490">
        <v>66.23</v>
      </c>
      <c r="D3376" s="490">
        <v>237.56</v>
      </c>
      <c r="E3376" s="488"/>
    </row>
    <row r="3377" spans="1:5" x14ac:dyDescent="0.2">
      <c r="A3377" s="488" t="s">
        <v>3634</v>
      </c>
      <c r="B3377" s="489">
        <v>169</v>
      </c>
      <c r="C3377" s="490">
        <v>0</v>
      </c>
      <c r="D3377" s="490">
        <v>88.94</v>
      </c>
      <c r="E3377" s="488"/>
    </row>
    <row r="3378" spans="1:5" x14ac:dyDescent="0.2">
      <c r="A3378" s="488" t="s">
        <v>3635</v>
      </c>
      <c r="B3378" s="489">
        <v>59</v>
      </c>
      <c r="C3378" s="490">
        <v>0</v>
      </c>
      <c r="D3378" s="490">
        <v>19.059999999999999</v>
      </c>
      <c r="E3378" s="488"/>
    </row>
    <row r="3379" spans="1:5" x14ac:dyDescent="0.2">
      <c r="A3379" s="488" t="s">
        <v>3636</v>
      </c>
      <c r="B3379" s="489">
        <v>384</v>
      </c>
      <c r="C3379" s="490">
        <v>819.92</v>
      </c>
      <c r="D3379" s="490">
        <v>1085.21</v>
      </c>
      <c r="E3379" s="488"/>
    </row>
    <row r="3380" spans="1:5" x14ac:dyDescent="0.2">
      <c r="A3380" s="488" t="s">
        <v>3637</v>
      </c>
      <c r="B3380" s="489">
        <v>165</v>
      </c>
      <c r="C3380" s="490">
        <v>0</v>
      </c>
      <c r="D3380" s="490">
        <v>33.35</v>
      </c>
      <c r="E3380" s="488"/>
    </row>
    <row r="3381" spans="1:5" x14ac:dyDescent="0.2">
      <c r="A3381" s="488" t="s">
        <v>3638</v>
      </c>
      <c r="B3381" s="489">
        <v>257</v>
      </c>
      <c r="C3381" s="490">
        <v>436.58</v>
      </c>
      <c r="D3381" s="490">
        <v>614.13</v>
      </c>
      <c r="E3381" s="488"/>
    </row>
    <row r="3382" spans="1:5" x14ac:dyDescent="0.2">
      <c r="A3382" s="488" t="s">
        <v>3639</v>
      </c>
      <c r="B3382" s="489">
        <v>301</v>
      </c>
      <c r="C3382" s="490">
        <v>0</v>
      </c>
      <c r="D3382" s="490">
        <v>170.39</v>
      </c>
      <c r="E3382" s="488"/>
    </row>
    <row r="3383" spans="1:5" x14ac:dyDescent="0.2">
      <c r="A3383" s="488" t="s">
        <v>3640</v>
      </c>
      <c r="B3383" s="489">
        <v>74</v>
      </c>
      <c r="C3383" s="490">
        <v>0.39</v>
      </c>
      <c r="D3383" s="490">
        <v>51.51</v>
      </c>
      <c r="E3383" s="488"/>
    </row>
    <row r="3384" spans="1:5" x14ac:dyDescent="0.2">
      <c r="A3384" s="488" t="s">
        <v>3641</v>
      </c>
      <c r="B3384" s="489">
        <v>41</v>
      </c>
      <c r="C3384" s="490">
        <v>46.6</v>
      </c>
      <c r="D3384" s="490">
        <v>74.930000000000007</v>
      </c>
      <c r="E3384" s="488"/>
    </row>
    <row r="3385" spans="1:5" x14ac:dyDescent="0.2">
      <c r="A3385" s="488" t="s">
        <v>3642</v>
      </c>
      <c r="B3385" s="489">
        <v>150</v>
      </c>
      <c r="C3385" s="490">
        <v>38.130000000000003</v>
      </c>
      <c r="D3385" s="490">
        <v>141.76</v>
      </c>
      <c r="E3385" s="488"/>
    </row>
    <row r="3386" spans="1:5" x14ac:dyDescent="0.2">
      <c r="A3386" s="488" t="s">
        <v>3643</v>
      </c>
      <c r="B3386" s="489">
        <v>103</v>
      </c>
      <c r="C3386" s="490">
        <v>6.89</v>
      </c>
      <c r="D3386" s="490">
        <v>78.040000000000006</v>
      </c>
      <c r="E3386" s="488"/>
    </row>
    <row r="3387" spans="1:5" x14ac:dyDescent="0.2">
      <c r="A3387" s="488" t="s">
        <v>3644</v>
      </c>
      <c r="B3387" s="489">
        <v>124</v>
      </c>
      <c r="C3387" s="490">
        <v>0</v>
      </c>
      <c r="D3387" s="490">
        <v>81.72</v>
      </c>
      <c r="E3387" s="488"/>
    </row>
    <row r="3388" spans="1:5" x14ac:dyDescent="0.2">
      <c r="A3388" s="488" t="s">
        <v>3645</v>
      </c>
      <c r="B3388" s="489">
        <v>322</v>
      </c>
      <c r="C3388" s="490">
        <v>0</v>
      </c>
      <c r="D3388" s="490">
        <v>178.37</v>
      </c>
      <c r="E3388" s="488"/>
    </row>
    <row r="3389" spans="1:5" x14ac:dyDescent="0.2">
      <c r="A3389" s="488" t="s">
        <v>3646</v>
      </c>
      <c r="B3389" s="489">
        <v>141</v>
      </c>
      <c r="C3389" s="490">
        <v>0</v>
      </c>
      <c r="D3389" s="490">
        <v>41.77</v>
      </c>
      <c r="E3389" s="488"/>
    </row>
    <row r="3390" spans="1:5" x14ac:dyDescent="0.2">
      <c r="A3390" s="488" t="s">
        <v>3647</v>
      </c>
      <c r="B3390" s="489">
        <v>232</v>
      </c>
      <c r="C3390" s="490">
        <v>204.05</v>
      </c>
      <c r="D3390" s="490">
        <v>364.33</v>
      </c>
      <c r="E3390" s="488"/>
    </row>
    <row r="3391" spans="1:5" x14ac:dyDescent="0.2">
      <c r="A3391" s="488" t="s">
        <v>3648</v>
      </c>
      <c r="B3391" s="489">
        <v>111</v>
      </c>
      <c r="C3391" s="490">
        <v>0</v>
      </c>
      <c r="D3391" s="490">
        <v>73.849999999999994</v>
      </c>
      <c r="E3391" s="488"/>
    </row>
    <row r="3392" spans="1:5" x14ac:dyDescent="0.2">
      <c r="A3392" s="488" t="s">
        <v>3649</v>
      </c>
      <c r="B3392" s="489">
        <v>360</v>
      </c>
      <c r="C3392" s="490">
        <v>617.48</v>
      </c>
      <c r="D3392" s="490">
        <v>866.19</v>
      </c>
      <c r="E3392" s="488"/>
    </row>
    <row r="3393" spans="1:5" x14ac:dyDescent="0.2">
      <c r="A3393" s="488" t="s">
        <v>3650</v>
      </c>
      <c r="B3393" s="489">
        <v>197</v>
      </c>
      <c r="C3393" s="490">
        <v>0</v>
      </c>
      <c r="D3393" s="490">
        <v>80.37</v>
      </c>
      <c r="E3393" s="488"/>
    </row>
    <row r="3394" spans="1:5" x14ac:dyDescent="0.2">
      <c r="A3394" s="488" t="s">
        <v>3651</v>
      </c>
      <c r="B3394" s="489">
        <v>73</v>
      </c>
      <c r="C3394" s="490">
        <v>0</v>
      </c>
      <c r="D3394" s="490">
        <v>7.35</v>
      </c>
      <c r="E3394" s="488"/>
    </row>
    <row r="3395" spans="1:5" x14ac:dyDescent="0.2">
      <c r="A3395" s="488" t="s">
        <v>3652</v>
      </c>
      <c r="B3395" s="489">
        <v>202</v>
      </c>
      <c r="C3395" s="490">
        <v>0</v>
      </c>
      <c r="D3395" s="490">
        <v>99.33</v>
      </c>
      <c r="E3395" s="488"/>
    </row>
    <row r="3396" spans="1:5" x14ac:dyDescent="0.2">
      <c r="A3396" s="488" t="s">
        <v>3653</v>
      </c>
      <c r="B3396" s="489">
        <v>180</v>
      </c>
      <c r="C3396" s="490">
        <v>0</v>
      </c>
      <c r="D3396" s="490">
        <v>0</v>
      </c>
      <c r="E3396" s="488"/>
    </row>
    <row r="3397" spans="1:5" x14ac:dyDescent="0.2">
      <c r="A3397" s="488" t="s">
        <v>3654</v>
      </c>
      <c r="B3397" s="489">
        <v>79</v>
      </c>
      <c r="C3397" s="490">
        <v>0</v>
      </c>
      <c r="D3397" s="490">
        <v>42.14</v>
      </c>
      <c r="E3397" s="488"/>
    </row>
    <row r="3398" spans="1:5" x14ac:dyDescent="0.2">
      <c r="A3398" s="488" t="s">
        <v>3655</v>
      </c>
      <c r="B3398" s="489">
        <v>190</v>
      </c>
      <c r="C3398" s="490">
        <v>0</v>
      </c>
      <c r="D3398" s="490">
        <v>66.37</v>
      </c>
      <c r="E3398" s="488"/>
    </row>
    <row r="3399" spans="1:5" x14ac:dyDescent="0.2">
      <c r="A3399" s="488" t="s">
        <v>3656</v>
      </c>
      <c r="B3399" s="489">
        <v>99</v>
      </c>
      <c r="C3399" s="490">
        <v>168.73</v>
      </c>
      <c r="D3399" s="490">
        <v>237.13</v>
      </c>
      <c r="E3399" s="488"/>
    </row>
    <row r="3400" spans="1:5" x14ac:dyDescent="0.2">
      <c r="A3400" s="488" t="s">
        <v>3657</v>
      </c>
      <c r="B3400" s="489">
        <v>85</v>
      </c>
      <c r="C3400" s="490">
        <v>0</v>
      </c>
      <c r="D3400" s="490">
        <v>19.14</v>
      </c>
      <c r="E3400" s="488"/>
    </row>
    <row r="3401" spans="1:5" x14ac:dyDescent="0.2">
      <c r="A3401" s="488" t="s">
        <v>3658</v>
      </c>
      <c r="B3401" s="489">
        <v>291</v>
      </c>
      <c r="C3401" s="490">
        <v>0</v>
      </c>
      <c r="D3401" s="490">
        <v>102.25</v>
      </c>
      <c r="E3401" s="488"/>
    </row>
    <row r="3402" spans="1:5" x14ac:dyDescent="0.2">
      <c r="A3402" s="488" t="s">
        <v>3659</v>
      </c>
      <c r="B3402" s="489">
        <v>147</v>
      </c>
      <c r="C3402" s="490">
        <v>0</v>
      </c>
      <c r="D3402" s="490">
        <v>83.15</v>
      </c>
      <c r="E3402" s="488"/>
    </row>
    <row r="3403" spans="1:5" x14ac:dyDescent="0.2">
      <c r="A3403" s="488" t="s">
        <v>3660</v>
      </c>
      <c r="B3403" s="489">
        <v>348</v>
      </c>
      <c r="C3403" s="490">
        <v>1011.08</v>
      </c>
      <c r="D3403" s="490">
        <v>1251.5</v>
      </c>
      <c r="E3403" s="488"/>
    </row>
    <row r="3404" spans="1:5" x14ac:dyDescent="0.2">
      <c r="A3404" s="488" t="s">
        <v>3661</v>
      </c>
      <c r="B3404" s="489">
        <v>171</v>
      </c>
      <c r="C3404" s="490">
        <v>379.76</v>
      </c>
      <c r="D3404" s="490">
        <v>497.89</v>
      </c>
      <c r="E3404" s="488"/>
    </row>
    <row r="3405" spans="1:5" x14ac:dyDescent="0.2">
      <c r="A3405" s="488" t="s">
        <v>3662</v>
      </c>
      <c r="B3405" s="489">
        <v>39</v>
      </c>
      <c r="C3405" s="490">
        <v>114</v>
      </c>
      <c r="D3405" s="490">
        <v>140.94</v>
      </c>
      <c r="E3405" s="488" t="s">
        <v>344</v>
      </c>
    </row>
    <row r="3406" spans="1:5" x14ac:dyDescent="0.2">
      <c r="A3406" s="488" t="s">
        <v>3663</v>
      </c>
      <c r="B3406" s="489">
        <v>93</v>
      </c>
      <c r="C3406" s="490">
        <v>115.25</v>
      </c>
      <c r="D3406" s="490">
        <v>179.5</v>
      </c>
      <c r="E3406" s="488"/>
    </row>
    <row r="3407" spans="1:5" x14ac:dyDescent="0.2">
      <c r="A3407" s="488" t="s">
        <v>3664</v>
      </c>
      <c r="B3407" s="489">
        <v>89</v>
      </c>
      <c r="C3407" s="490">
        <v>68.06</v>
      </c>
      <c r="D3407" s="490">
        <v>129.55000000000001</v>
      </c>
      <c r="E3407" s="488"/>
    </row>
    <row r="3408" spans="1:5" x14ac:dyDescent="0.2">
      <c r="A3408" s="488" t="s">
        <v>3665</v>
      </c>
      <c r="B3408" s="489">
        <v>39</v>
      </c>
      <c r="C3408" s="490">
        <v>8.86</v>
      </c>
      <c r="D3408" s="490">
        <v>35.799999999999997</v>
      </c>
      <c r="E3408" s="488" t="s">
        <v>344</v>
      </c>
    </row>
    <row r="3409" spans="1:5" x14ac:dyDescent="0.2">
      <c r="A3409" s="488" t="s">
        <v>3666</v>
      </c>
      <c r="B3409" s="489">
        <v>584</v>
      </c>
      <c r="C3409" s="490">
        <v>0</v>
      </c>
      <c r="D3409" s="490">
        <v>283.97000000000003</v>
      </c>
      <c r="E3409" s="488"/>
    </row>
    <row r="3410" spans="1:5" x14ac:dyDescent="0.2">
      <c r="A3410" s="488" t="s">
        <v>3667</v>
      </c>
      <c r="B3410" s="489">
        <v>92</v>
      </c>
      <c r="C3410" s="490">
        <v>161.18</v>
      </c>
      <c r="D3410" s="490">
        <v>224.74</v>
      </c>
      <c r="E3410" s="488"/>
    </row>
    <row r="3411" spans="1:5" x14ac:dyDescent="0.2">
      <c r="A3411" s="488" t="s">
        <v>3668</v>
      </c>
      <c r="B3411" s="489">
        <v>84</v>
      </c>
      <c r="C3411" s="490">
        <v>91.09</v>
      </c>
      <c r="D3411" s="490">
        <v>149.12</v>
      </c>
      <c r="E3411" s="488"/>
    </row>
    <row r="3412" spans="1:5" x14ac:dyDescent="0.2">
      <c r="A3412" s="488" t="s">
        <v>3669</v>
      </c>
      <c r="B3412" s="489">
        <v>181</v>
      </c>
      <c r="C3412" s="490">
        <v>62.31</v>
      </c>
      <c r="D3412" s="490">
        <v>187.36</v>
      </c>
      <c r="E3412" s="488"/>
    </row>
    <row r="3413" spans="1:5" x14ac:dyDescent="0.2">
      <c r="A3413" s="488" t="s">
        <v>3670</v>
      </c>
      <c r="B3413" s="489">
        <v>425</v>
      </c>
      <c r="C3413" s="490">
        <v>0</v>
      </c>
      <c r="D3413" s="490">
        <v>159.72999999999999</v>
      </c>
      <c r="E3413" s="488"/>
    </row>
    <row r="3414" spans="1:5" x14ac:dyDescent="0.2">
      <c r="A3414" s="488" t="s">
        <v>3671</v>
      </c>
      <c r="B3414" s="489">
        <v>636</v>
      </c>
      <c r="C3414" s="490">
        <v>0</v>
      </c>
      <c r="D3414" s="490">
        <v>184.98</v>
      </c>
      <c r="E3414" s="488"/>
    </row>
    <row r="3415" spans="1:5" x14ac:dyDescent="0.2">
      <c r="A3415" s="488" t="s">
        <v>3672</v>
      </c>
      <c r="B3415" s="489">
        <v>267</v>
      </c>
      <c r="C3415" s="490">
        <v>0</v>
      </c>
      <c r="D3415" s="490">
        <v>54.54</v>
      </c>
      <c r="E3415" s="488"/>
    </row>
    <row r="3416" spans="1:5" x14ac:dyDescent="0.2">
      <c r="A3416" s="488" t="s">
        <v>3673</v>
      </c>
      <c r="B3416" s="489">
        <v>241</v>
      </c>
      <c r="C3416" s="490">
        <v>0</v>
      </c>
      <c r="D3416" s="490">
        <v>118.97</v>
      </c>
      <c r="E3416" s="488"/>
    </row>
    <row r="3417" spans="1:5" x14ac:dyDescent="0.2">
      <c r="A3417" s="488" t="s">
        <v>3674</v>
      </c>
      <c r="B3417" s="489">
        <v>334</v>
      </c>
      <c r="C3417" s="490">
        <v>0</v>
      </c>
      <c r="D3417" s="490">
        <v>19.91</v>
      </c>
      <c r="E3417" s="488"/>
    </row>
    <row r="3418" spans="1:5" x14ac:dyDescent="0.2">
      <c r="A3418" s="488" t="s">
        <v>3675</v>
      </c>
      <c r="B3418" s="489">
        <v>77</v>
      </c>
      <c r="C3418" s="490">
        <v>0</v>
      </c>
      <c r="D3418" s="490">
        <v>20.45</v>
      </c>
      <c r="E3418" s="488"/>
    </row>
    <row r="3419" spans="1:5" x14ac:dyDescent="0.2">
      <c r="A3419" s="488" t="s">
        <v>3676</v>
      </c>
      <c r="B3419" s="489">
        <v>129</v>
      </c>
      <c r="C3419" s="490">
        <v>151.22</v>
      </c>
      <c r="D3419" s="490">
        <v>240.35</v>
      </c>
      <c r="E3419" s="488"/>
    </row>
    <row r="3420" spans="1:5" x14ac:dyDescent="0.2">
      <c r="A3420" s="488" t="s">
        <v>3677</v>
      </c>
      <c r="B3420" s="489">
        <v>514</v>
      </c>
      <c r="C3420" s="490">
        <v>0</v>
      </c>
      <c r="D3420" s="490">
        <v>97.61</v>
      </c>
      <c r="E3420" s="488"/>
    </row>
    <row r="3421" spans="1:5" x14ac:dyDescent="0.2">
      <c r="A3421" s="488" t="s">
        <v>3678</v>
      </c>
      <c r="B3421" s="489">
        <v>458</v>
      </c>
      <c r="C3421" s="490">
        <v>55.37</v>
      </c>
      <c r="D3421" s="490">
        <v>371.79</v>
      </c>
      <c r="E3421" s="488"/>
    </row>
    <row r="3422" spans="1:5" x14ac:dyDescent="0.2">
      <c r="A3422" s="488" t="s">
        <v>3679</v>
      </c>
      <c r="B3422" s="489">
        <v>297</v>
      </c>
      <c r="C3422" s="490">
        <v>945.01</v>
      </c>
      <c r="D3422" s="490">
        <v>1150.2</v>
      </c>
      <c r="E3422" s="488"/>
    </row>
    <row r="3423" spans="1:5" x14ac:dyDescent="0.2">
      <c r="A3423" s="488" t="s">
        <v>3680</v>
      </c>
      <c r="B3423" s="489">
        <v>219</v>
      </c>
      <c r="C3423" s="490">
        <v>323.83</v>
      </c>
      <c r="D3423" s="490">
        <v>475.13</v>
      </c>
      <c r="E3423" s="488"/>
    </row>
    <row r="3424" spans="1:5" x14ac:dyDescent="0.2">
      <c r="A3424" s="488" t="s">
        <v>3681</v>
      </c>
      <c r="B3424" s="489">
        <v>376</v>
      </c>
      <c r="C3424" s="490">
        <v>0</v>
      </c>
      <c r="D3424" s="490">
        <v>178.71</v>
      </c>
      <c r="E3424" s="488"/>
    </row>
    <row r="3425" spans="1:5" x14ac:dyDescent="0.2">
      <c r="A3425" s="488" t="s">
        <v>3682</v>
      </c>
      <c r="B3425" s="489">
        <v>325</v>
      </c>
      <c r="C3425" s="490">
        <v>0</v>
      </c>
      <c r="D3425" s="490">
        <v>164.35</v>
      </c>
      <c r="E3425" s="488"/>
    </row>
    <row r="3426" spans="1:5" x14ac:dyDescent="0.2">
      <c r="A3426" s="488" t="s">
        <v>3683</v>
      </c>
      <c r="B3426" s="489">
        <v>203</v>
      </c>
      <c r="C3426" s="490">
        <v>39.1</v>
      </c>
      <c r="D3426" s="490">
        <v>179.35</v>
      </c>
      <c r="E3426" s="488"/>
    </row>
    <row r="3427" spans="1:5" x14ac:dyDescent="0.2">
      <c r="A3427" s="488" t="s">
        <v>3684</v>
      </c>
      <c r="B3427" s="489">
        <v>314</v>
      </c>
      <c r="C3427" s="490">
        <v>0</v>
      </c>
      <c r="D3427" s="490">
        <v>91.06</v>
      </c>
      <c r="E3427" s="488"/>
    </row>
    <row r="3428" spans="1:5" x14ac:dyDescent="0.2">
      <c r="A3428" s="488" t="s">
        <v>3685</v>
      </c>
      <c r="B3428" s="489">
        <v>247</v>
      </c>
      <c r="C3428" s="490">
        <v>79.55</v>
      </c>
      <c r="D3428" s="490">
        <v>250.19</v>
      </c>
      <c r="E3428" s="488"/>
    </row>
    <row r="3429" spans="1:5" x14ac:dyDescent="0.2">
      <c r="A3429" s="488" t="s">
        <v>3686</v>
      </c>
      <c r="B3429" s="489">
        <v>245</v>
      </c>
      <c r="C3429" s="490">
        <v>0</v>
      </c>
      <c r="D3429" s="490">
        <v>121.46</v>
      </c>
      <c r="E3429" s="488"/>
    </row>
    <row r="3430" spans="1:5" x14ac:dyDescent="0.2">
      <c r="A3430" s="488" t="s">
        <v>3687</v>
      </c>
      <c r="B3430" s="489">
        <v>125</v>
      </c>
      <c r="C3430" s="490">
        <v>0</v>
      </c>
      <c r="D3430" s="490">
        <v>67.63</v>
      </c>
      <c r="E3430" s="488"/>
    </row>
    <row r="3431" spans="1:5" x14ac:dyDescent="0.2">
      <c r="A3431" s="488" t="s">
        <v>3688</v>
      </c>
      <c r="B3431" s="489">
        <v>151</v>
      </c>
      <c r="C3431" s="490">
        <v>0</v>
      </c>
      <c r="D3431" s="490">
        <v>66.92</v>
      </c>
      <c r="E3431" s="488"/>
    </row>
    <row r="3432" spans="1:5" x14ac:dyDescent="0.2">
      <c r="A3432" s="488" t="s">
        <v>3689</v>
      </c>
      <c r="B3432" s="489">
        <v>193</v>
      </c>
      <c r="C3432" s="490">
        <v>26.89</v>
      </c>
      <c r="D3432" s="490">
        <v>160.22999999999999</v>
      </c>
      <c r="E3432" s="488"/>
    </row>
    <row r="3433" spans="1:5" x14ac:dyDescent="0.2">
      <c r="A3433" s="488" t="s">
        <v>3690</v>
      </c>
      <c r="B3433" s="489">
        <v>200</v>
      </c>
      <c r="C3433" s="490">
        <v>0</v>
      </c>
      <c r="D3433" s="490">
        <v>107.14</v>
      </c>
      <c r="E3433" s="488"/>
    </row>
    <row r="3434" spans="1:5" x14ac:dyDescent="0.2">
      <c r="A3434" s="488" t="s">
        <v>3691</v>
      </c>
      <c r="B3434" s="489">
        <v>393</v>
      </c>
      <c r="C3434" s="490">
        <v>63.17</v>
      </c>
      <c r="D3434" s="490">
        <v>334.68</v>
      </c>
      <c r="E3434" s="488"/>
    </row>
    <row r="3435" spans="1:5" x14ac:dyDescent="0.2">
      <c r="A3435" s="488" t="s">
        <v>3692</v>
      </c>
      <c r="B3435" s="489">
        <v>469</v>
      </c>
      <c r="C3435" s="490">
        <v>50.62</v>
      </c>
      <c r="D3435" s="490">
        <v>374.63</v>
      </c>
      <c r="E3435" s="488"/>
    </row>
    <row r="3436" spans="1:5" x14ac:dyDescent="0.2">
      <c r="A3436" s="488" t="s">
        <v>3693</v>
      </c>
      <c r="B3436" s="489">
        <v>601</v>
      </c>
      <c r="C3436" s="490">
        <v>0</v>
      </c>
      <c r="D3436" s="490">
        <v>167.62</v>
      </c>
      <c r="E3436" s="488"/>
    </row>
    <row r="3437" spans="1:5" x14ac:dyDescent="0.2">
      <c r="A3437" s="488" t="s">
        <v>3694</v>
      </c>
      <c r="B3437" s="489">
        <v>274</v>
      </c>
      <c r="C3437" s="490">
        <v>458.34</v>
      </c>
      <c r="D3437" s="490">
        <v>647.63</v>
      </c>
      <c r="E3437" s="488"/>
    </row>
    <row r="3438" spans="1:5" x14ac:dyDescent="0.2">
      <c r="A3438" s="488" t="s">
        <v>3695</v>
      </c>
      <c r="B3438" s="489">
        <v>182</v>
      </c>
      <c r="C3438" s="490">
        <v>34.200000000000003</v>
      </c>
      <c r="D3438" s="490">
        <v>159.94</v>
      </c>
      <c r="E3438" s="488"/>
    </row>
    <row r="3439" spans="1:5" x14ac:dyDescent="0.2">
      <c r="A3439" s="488" t="s">
        <v>3696</v>
      </c>
      <c r="B3439" s="489">
        <v>140</v>
      </c>
      <c r="C3439" s="490">
        <v>24.64</v>
      </c>
      <c r="D3439" s="490">
        <v>121.36</v>
      </c>
      <c r="E3439" s="488"/>
    </row>
    <row r="3440" spans="1:5" x14ac:dyDescent="0.2">
      <c r="A3440" s="488" t="s">
        <v>3697</v>
      </c>
      <c r="B3440" s="489">
        <v>287</v>
      </c>
      <c r="C3440" s="490">
        <v>0</v>
      </c>
      <c r="D3440" s="490">
        <v>125.38</v>
      </c>
      <c r="E3440" s="488"/>
    </row>
    <row r="3441" spans="1:5" x14ac:dyDescent="0.2">
      <c r="A3441" s="488" t="s">
        <v>3698</v>
      </c>
      <c r="B3441" s="489">
        <v>177</v>
      </c>
      <c r="C3441" s="490">
        <v>379.52</v>
      </c>
      <c r="D3441" s="490">
        <v>501.81</v>
      </c>
      <c r="E3441" s="488"/>
    </row>
    <row r="3442" spans="1:5" x14ac:dyDescent="0.2">
      <c r="A3442" s="488" t="s">
        <v>3699</v>
      </c>
      <c r="B3442" s="489">
        <v>331</v>
      </c>
      <c r="C3442" s="490">
        <v>0</v>
      </c>
      <c r="D3442" s="490">
        <v>142.57</v>
      </c>
      <c r="E3442" s="488"/>
    </row>
    <row r="3443" spans="1:5" x14ac:dyDescent="0.2">
      <c r="A3443" s="488" t="s">
        <v>3700</v>
      </c>
      <c r="B3443" s="489">
        <v>93</v>
      </c>
      <c r="C3443" s="490">
        <v>0</v>
      </c>
      <c r="D3443" s="490">
        <v>31.26</v>
      </c>
      <c r="E3443" s="488"/>
    </row>
    <row r="3444" spans="1:5" x14ac:dyDescent="0.2">
      <c r="A3444" s="488" t="s">
        <v>3701</v>
      </c>
      <c r="B3444" s="489">
        <v>84</v>
      </c>
      <c r="C3444" s="490">
        <v>0</v>
      </c>
      <c r="D3444" s="490">
        <v>0</v>
      </c>
      <c r="E3444" s="488"/>
    </row>
    <row r="3445" spans="1:5" x14ac:dyDescent="0.2">
      <c r="A3445" s="488" t="s">
        <v>3702</v>
      </c>
      <c r="B3445" s="489">
        <v>81</v>
      </c>
      <c r="C3445" s="490">
        <v>0</v>
      </c>
      <c r="D3445" s="490">
        <v>18.29</v>
      </c>
      <c r="E3445" s="488"/>
    </row>
    <row r="3446" spans="1:5" x14ac:dyDescent="0.2">
      <c r="A3446" s="488" t="s">
        <v>3703</v>
      </c>
      <c r="B3446" s="489">
        <v>54</v>
      </c>
      <c r="C3446" s="490">
        <v>39.71</v>
      </c>
      <c r="D3446" s="490">
        <v>77.010000000000005</v>
      </c>
      <c r="E3446" s="488"/>
    </row>
    <row r="3447" spans="1:5" x14ac:dyDescent="0.2">
      <c r="A3447" s="488" t="s">
        <v>3704</v>
      </c>
      <c r="B3447" s="489">
        <v>515</v>
      </c>
      <c r="C3447" s="490">
        <v>0</v>
      </c>
      <c r="D3447" s="490">
        <v>248.46</v>
      </c>
      <c r="E3447" s="488"/>
    </row>
    <row r="3448" spans="1:5" x14ac:dyDescent="0.2">
      <c r="A3448" s="488" t="s">
        <v>3705</v>
      </c>
      <c r="B3448" s="489">
        <v>492</v>
      </c>
      <c r="C3448" s="490">
        <v>0</v>
      </c>
      <c r="D3448" s="490">
        <v>236.01</v>
      </c>
      <c r="E3448" s="488"/>
    </row>
    <row r="3449" spans="1:5" x14ac:dyDescent="0.2">
      <c r="A3449" s="488" t="s">
        <v>3706</v>
      </c>
      <c r="B3449" s="489">
        <v>244</v>
      </c>
      <c r="C3449" s="490">
        <v>0</v>
      </c>
      <c r="D3449" s="490">
        <v>112.8</v>
      </c>
      <c r="E3449" s="488"/>
    </row>
    <row r="3450" spans="1:5" x14ac:dyDescent="0.2">
      <c r="A3450" s="488" t="s">
        <v>3707</v>
      </c>
      <c r="B3450" s="489">
        <v>263</v>
      </c>
      <c r="C3450" s="490">
        <v>775.23</v>
      </c>
      <c r="D3450" s="490">
        <v>956.93</v>
      </c>
      <c r="E3450" s="488"/>
    </row>
    <row r="3451" spans="1:5" x14ac:dyDescent="0.2">
      <c r="A3451" s="488" t="s">
        <v>3708</v>
      </c>
      <c r="B3451" s="489">
        <v>213</v>
      </c>
      <c r="C3451" s="490">
        <v>103.34</v>
      </c>
      <c r="D3451" s="490">
        <v>250.49</v>
      </c>
      <c r="E3451" s="488"/>
    </row>
    <row r="3452" spans="1:5" x14ac:dyDescent="0.2">
      <c r="A3452" s="488" t="s">
        <v>3709</v>
      </c>
      <c r="B3452" s="489">
        <v>130</v>
      </c>
      <c r="C3452" s="490">
        <v>0</v>
      </c>
      <c r="D3452" s="490">
        <v>77.989999999999995</v>
      </c>
      <c r="E3452" s="488"/>
    </row>
    <row r="3453" spans="1:5" x14ac:dyDescent="0.2">
      <c r="A3453" s="488" t="s">
        <v>3710</v>
      </c>
      <c r="B3453" s="489">
        <v>104</v>
      </c>
      <c r="C3453" s="490">
        <v>0</v>
      </c>
      <c r="D3453" s="490">
        <v>22.53</v>
      </c>
      <c r="E3453" s="488"/>
    </row>
    <row r="3454" spans="1:5" x14ac:dyDescent="0.2">
      <c r="A3454" s="488" t="s">
        <v>3711</v>
      </c>
      <c r="B3454" s="489">
        <v>102</v>
      </c>
      <c r="C3454" s="490">
        <v>96.1</v>
      </c>
      <c r="D3454" s="490">
        <v>166.57</v>
      </c>
      <c r="E3454" s="488"/>
    </row>
    <row r="3455" spans="1:5" x14ac:dyDescent="0.2">
      <c r="A3455" s="488" t="s">
        <v>3712</v>
      </c>
      <c r="B3455" s="489">
        <v>104</v>
      </c>
      <c r="C3455" s="490">
        <v>12.57</v>
      </c>
      <c r="D3455" s="490">
        <v>84.42</v>
      </c>
      <c r="E3455" s="488"/>
    </row>
    <row r="3456" spans="1:5" x14ac:dyDescent="0.2">
      <c r="A3456" s="488" t="s">
        <v>3713</v>
      </c>
      <c r="B3456" s="489">
        <v>92</v>
      </c>
      <c r="C3456" s="490">
        <v>0</v>
      </c>
      <c r="D3456" s="490">
        <v>34.31</v>
      </c>
      <c r="E3456" s="488"/>
    </row>
    <row r="3457" spans="1:5" x14ac:dyDescent="0.2">
      <c r="A3457" s="488" t="s">
        <v>3714</v>
      </c>
      <c r="B3457" s="489">
        <v>389</v>
      </c>
      <c r="C3457" s="490">
        <v>134.54</v>
      </c>
      <c r="D3457" s="490">
        <v>403.29</v>
      </c>
      <c r="E3457" s="488"/>
    </row>
    <row r="3458" spans="1:5" x14ac:dyDescent="0.2">
      <c r="A3458" s="488" t="s">
        <v>3715</v>
      </c>
      <c r="B3458" s="489">
        <v>575</v>
      </c>
      <c r="C3458" s="490">
        <v>116.43</v>
      </c>
      <c r="D3458" s="490">
        <v>513.66999999999996</v>
      </c>
      <c r="E3458" s="488"/>
    </row>
    <row r="3459" spans="1:5" x14ac:dyDescent="0.2">
      <c r="A3459" s="488" t="s">
        <v>3716</v>
      </c>
      <c r="B3459" s="489">
        <v>178</v>
      </c>
      <c r="C3459" s="490">
        <v>0</v>
      </c>
      <c r="D3459" s="490">
        <v>22.48</v>
      </c>
      <c r="E3459" s="488"/>
    </row>
    <row r="3460" spans="1:5" x14ac:dyDescent="0.2">
      <c r="A3460" s="488" t="s">
        <v>3717</v>
      </c>
      <c r="B3460" s="489">
        <v>187</v>
      </c>
      <c r="C3460" s="490">
        <v>533.59</v>
      </c>
      <c r="D3460" s="490">
        <v>662.78</v>
      </c>
      <c r="E3460" s="488"/>
    </row>
    <row r="3461" spans="1:5" x14ac:dyDescent="0.2">
      <c r="A3461" s="488" t="s">
        <v>3718</v>
      </c>
      <c r="B3461" s="489">
        <v>69</v>
      </c>
      <c r="C3461" s="490">
        <v>39.729999999999997</v>
      </c>
      <c r="D3461" s="490">
        <v>87.4</v>
      </c>
      <c r="E3461" s="488"/>
    </row>
    <row r="3462" spans="1:5" x14ac:dyDescent="0.2">
      <c r="A3462" s="488" t="s">
        <v>3719</v>
      </c>
      <c r="B3462" s="489">
        <v>114</v>
      </c>
      <c r="C3462" s="490">
        <v>0</v>
      </c>
      <c r="D3462" s="490">
        <v>19.93</v>
      </c>
      <c r="E3462" s="488"/>
    </row>
    <row r="3463" spans="1:5" x14ac:dyDescent="0.2">
      <c r="A3463" s="488" t="s">
        <v>3720</v>
      </c>
      <c r="B3463" s="489">
        <v>37</v>
      </c>
      <c r="C3463" s="490">
        <v>0</v>
      </c>
      <c r="D3463" s="490">
        <v>18.03</v>
      </c>
      <c r="E3463" s="488" t="s">
        <v>344</v>
      </c>
    </row>
    <row r="3464" spans="1:5" x14ac:dyDescent="0.2">
      <c r="A3464" s="488" t="s">
        <v>3721</v>
      </c>
      <c r="B3464" s="489">
        <v>34</v>
      </c>
      <c r="C3464" s="490">
        <v>0.48</v>
      </c>
      <c r="D3464" s="490">
        <v>23.97</v>
      </c>
      <c r="E3464" s="488" t="s">
        <v>344</v>
      </c>
    </row>
    <row r="3465" spans="1:5" x14ac:dyDescent="0.2">
      <c r="A3465" s="488" t="s">
        <v>3722</v>
      </c>
      <c r="B3465" s="489">
        <v>222</v>
      </c>
      <c r="C3465" s="490">
        <v>139.54</v>
      </c>
      <c r="D3465" s="490">
        <v>292.91000000000003</v>
      </c>
      <c r="E3465" s="488"/>
    </row>
    <row r="3466" spans="1:5" x14ac:dyDescent="0.2">
      <c r="A3466" s="488" t="s">
        <v>3723</v>
      </c>
      <c r="B3466" s="489">
        <v>95</v>
      </c>
      <c r="C3466" s="490">
        <v>27.45</v>
      </c>
      <c r="D3466" s="490">
        <v>93.08</v>
      </c>
      <c r="E3466" s="488"/>
    </row>
    <row r="3467" spans="1:5" x14ac:dyDescent="0.2">
      <c r="A3467" s="488" t="s">
        <v>3724</v>
      </c>
      <c r="B3467" s="489">
        <v>52</v>
      </c>
      <c r="C3467" s="490">
        <v>17.739999999999998</v>
      </c>
      <c r="D3467" s="490">
        <v>53.67</v>
      </c>
      <c r="E3467" s="488"/>
    </row>
    <row r="3468" spans="1:5" x14ac:dyDescent="0.2">
      <c r="A3468" s="488" t="s">
        <v>3725</v>
      </c>
      <c r="B3468" s="489">
        <v>135</v>
      </c>
      <c r="C3468" s="490">
        <v>34.76</v>
      </c>
      <c r="D3468" s="490">
        <v>128.03</v>
      </c>
      <c r="E3468" s="488"/>
    </row>
    <row r="3469" spans="1:5" x14ac:dyDescent="0.2">
      <c r="A3469" s="488" t="s">
        <v>3726</v>
      </c>
      <c r="B3469" s="489">
        <v>95</v>
      </c>
      <c r="C3469" s="490">
        <v>0</v>
      </c>
      <c r="D3469" s="490">
        <v>4.46</v>
      </c>
      <c r="E3469" s="488"/>
    </row>
    <row r="3470" spans="1:5" x14ac:dyDescent="0.2">
      <c r="A3470" s="488" t="s">
        <v>3727</v>
      </c>
      <c r="B3470" s="489">
        <v>156</v>
      </c>
      <c r="C3470" s="490">
        <v>25.31</v>
      </c>
      <c r="D3470" s="490">
        <v>133.08000000000001</v>
      </c>
      <c r="E3470" s="488"/>
    </row>
    <row r="3471" spans="1:5" x14ac:dyDescent="0.2">
      <c r="A3471" s="488" t="s">
        <v>3728</v>
      </c>
      <c r="B3471" s="489">
        <v>253</v>
      </c>
      <c r="C3471" s="490">
        <v>93.69</v>
      </c>
      <c r="D3471" s="490">
        <v>268.48</v>
      </c>
      <c r="E3471" s="488"/>
    </row>
    <row r="3472" spans="1:5" x14ac:dyDescent="0.2">
      <c r="A3472" s="488" t="s">
        <v>3729</v>
      </c>
      <c r="B3472" s="489">
        <v>152</v>
      </c>
      <c r="C3472" s="490">
        <v>0</v>
      </c>
      <c r="D3472" s="490">
        <v>66.400000000000006</v>
      </c>
      <c r="E3472" s="488"/>
    </row>
    <row r="3473" spans="1:5" x14ac:dyDescent="0.2">
      <c r="A3473" s="488" t="s">
        <v>3730</v>
      </c>
      <c r="B3473" s="489">
        <v>80</v>
      </c>
      <c r="C3473" s="490">
        <v>0</v>
      </c>
      <c r="D3473" s="490">
        <v>39.35</v>
      </c>
      <c r="E3473" s="488"/>
    </row>
    <row r="3474" spans="1:5" x14ac:dyDescent="0.2">
      <c r="A3474" s="488" t="s">
        <v>3731</v>
      </c>
      <c r="B3474" s="489">
        <v>194</v>
      </c>
      <c r="C3474" s="490">
        <v>6.58</v>
      </c>
      <c r="D3474" s="490">
        <v>140.61000000000001</v>
      </c>
      <c r="E3474" s="488"/>
    </row>
    <row r="3475" spans="1:5" x14ac:dyDescent="0.2">
      <c r="A3475" s="488" t="s">
        <v>3732</v>
      </c>
      <c r="B3475" s="489">
        <v>40</v>
      </c>
      <c r="C3475" s="490">
        <v>0</v>
      </c>
      <c r="D3475" s="490">
        <v>17.010000000000002</v>
      </c>
      <c r="E3475" s="488" t="s">
        <v>344</v>
      </c>
    </row>
    <row r="3476" spans="1:5" x14ac:dyDescent="0.2">
      <c r="A3476" s="488" t="s">
        <v>3733</v>
      </c>
      <c r="B3476" s="489">
        <v>200</v>
      </c>
      <c r="C3476" s="490">
        <v>377.87</v>
      </c>
      <c r="D3476" s="490">
        <v>516.04999999999995</v>
      </c>
      <c r="E3476" s="488"/>
    </row>
    <row r="3477" spans="1:5" x14ac:dyDescent="0.2">
      <c r="A3477" s="488" t="s">
        <v>3734</v>
      </c>
      <c r="B3477" s="489">
        <v>60</v>
      </c>
      <c r="C3477" s="490">
        <v>23.15</v>
      </c>
      <c r="D3477" s="490">
        <v>64.599999999999994</v>
      </c>
      <c r="E3477" s="488"/>
    </row>
    <row r="3478" spans="1:5" x14ac:dyDescent="0.2">
      <c r="A3478" s="488" t="s">
        <v>3735</v>
      </c>
      <c r="B3478" s="489">
        <v>308</v>
      </c>
      <c r="C3478" s="490">
        <v>322.17</v>
      </c>
      <c r="D3478" s="490">
        <v>534.96</v>
      </c>
      <c r="E3478" s="488"/>
    </row>
    <row r="3479" spans="1:5" x14ac:dyDescent="0.2">
      <c r="A3479" s="488" t="s">
        <v>3736</v>
      </c>
      <c r="B3479" s="489">
        <v>348</v>
      </c>
      <c r="C3479" s="490">
        <v>0</v>
      </c>
      <c r="D3479" s="490">
        <v>224.81</v>
      </c>
      <c r="E3479" s="488"/>
    </row>
    <row r="3480" spans="1:5" x14ac:dyDescent="0.2">
      <c r="A3480" s="488" t="s">
        <v>3737</v>
      </c>
      <c r="B3480" s="489">
        <v>239</v>
      </c>
      <c r="C3480" s="490">
        <v>127.39</v>
      </c>
      <c r="D3480" s="490">
        <v>292.51</v>
      </c>
      <c r="E3480" s="488"/>
    </row>
    <row r="3481" spans="1:5" x14ac:dyDescent="0.2">
      <c r="A3481" s="488" t="s">
        <v>3738</v>
      </c>
      <c r="B3481" s="489">
        <v>181</v>
      </c>
      <c r="C3481" s="490">
        <v>0</v>
      </c>
      <c r="D3481" s="490">
        <v>45.69</v>
      </c>
      <c r="E3481" s="488"/>
    </row>
    <row r="3482" spans="1:5" x14ac:dyDescent="0.2">
      <c r="A3482" s="488" t="s">
        <v>3739</v>
      </c>
      <c r="B3482" s="489">
        <v>363</v>
      </c>
      <c r="C3482" s="490">
        <v>4.21</v>
      </c>
      <c r="D3482" s="490">
        <v>255</v>
      </c>
      <c r="E3482" s="488"/>
    </row>
    <row r="3483" spans="1:5" x14ac:dyDescent="0.2">
      <c r="A3483" s="488" t="s">
        <v>3740</v>
      </c>
      <c r="B3483" s="489">
        <v>156</v>
      </c>
      <c r="C3483" s="490">
        <v>93.15</v>
      </c>
      <c r="D3483" s="490">
        <v>200.93</v>
      </c>
      <c r="E3483" s="488"/>
    </row>
    <row r="3484" spans="1:5" x14ac:dyDescent="0.2">
      <c r="A3484" s="488" t="s">
        <v>3741</v>
      </c>
      <c r="B3484" s="489">
        <v>382</v>
      </c>
      <c r="C3484" s="490">
        <v>182.38</v>
      </c>
      <c r="D3484" s="490">
        <v>446.29</v>
      </c>
      <c r="E3484" s="488"/>
    </row>
    <row r="3485" spans="1:5" x14ac:dyDescent="0.2">
      <c r="A3485" s="488" t="s">
        <v>3742</v>
      </c>
      <c r="B3485" s="489">
        <v>130</v>
      </c>
      <c r="C3485" s="490">
        <v>0</v>
      </c>
      <c r="D3485" s="490">
        <v>38.24</v>
      </c>
      <c r="E3485" s="488"/>
    </row>
    <row r="3486" spans="1:5" x14ac:dyDescent="0.2">
      <c r="A3486" s="488" t="s">
        <v>3743</v>
      </c>
      <c r="B3486" s="489">
        <v>216</v>
      </c>
      <c r="C3486" s="490">
        <v>0</v>
      </c>
      <c r="D3486" s="490">
        <v>130.43</v>
      </c>
      <c r="E3486" s="488"/>
    </row>
    <row r="3487" spans="1:5" x14ac:dyDescent="0.2">
      <c r="A3487" s="488" t="s">
        <v>3744</v>
      </c>
      <c r="B3487" s="489">
        <v>265</v>
      </c>
      <c r="C3487" s="490">
        <v>0</v>
      </c>
      <c r="D3487" s="490">
        <v>80.48</v>
      </c>
      <c r="E3487" s="488"/>
    </row>
    <row r="3488" spans="1:5" x14ac:dyDescent="0.2">
      <c r="A3488" s="488" t="s">
        <v>3745</v>
      </c>
      <c r="B3488" s="489">
        <v>205</v>
      </c>
      <c r="C3488" s="490">
        <v>0</v>
      </c>
      <c r="D3488" s="490">
        <v>92.81</v>
      </c>
      <c r="E3488" s="488"/>
    </row>
    <row r="3489" spans="1:5" x14ac:dyDescent="0.2">
      <c r="A3489" s="488" t="s">
        <v>3746</v>
      </c>
      <c r="B3489" s="489">
        <v>333</v>
      </c>
      <c r="C3489" s="490">
        <v>0</v>
      </c>
      <c r="D3489" s="490">
        <v>192.1</v>
      </c>
      <c r="E3489" s="488"/>
    </row>
    <row r="3490" spans="1:5" x14ac:dyDescent="0.2">
      <c r="A3490" s="488" t="s">
        <v>3747</v>
      </c>
      <c r="B3490" s="489">
        <v>144</v>
      </c>
      <c r="C3490" s="490">
        <v>0</v>
      </c>
      <c r="D3490" s="490">
        <v>50.67</v>
      </c>
      <c r="E3490" s="488"/>
    </row>
    <row r="3491" spans="1:5" x14ac:dyDescent="0.2">
      <c r="A3491" s="488" t="s">
        <v>3748</v>
      </c>
      <c r="B3491" s="489">
        <v>312</v>
      </c>
      <c r="C3491" s="490">
        <v>687.18</v>
      </c>
      <c r="D3491" s="490">
        <v>902.73</v>
      </c>
      <c r="E3491" s="488"/>
    </row>
    <row r="3492" spans="1:5" x14ac:dyDescent="0.2">
      <c r="A3492" s="488" t="s">
        <v>3749</v>
      </c>
      <c r="B3492" s="489">
        <v>228</v>
      </c>
      <c r="C3492" s="490">
        <v>0</v>
      </c>
      <c r="D3492" s="490">
        <v>32.06</v>
      </c>
      <c r="E3492" s="488"/>
    </row>
    <row r="3493" spans="1:5" x14ac:dyDescent="0.2">
      <c r="A3493" s="488" t="s">
        <v>3750</v>
      </c>
      <c r="B3493" s="489">
        <v>180</v>
      </c>
      <c r="C3493" s="490">
        <v>29.83</v>
      </c>
      <c r="D3493" s="490">
        <v>154.19</v>
      </c>
      <c r="E3493" s="488"/>
    </row>
    <row r="3494" spans="1:5" x14ac:dyDescent="0.2">
      <c r="A3494" s="488" t="s">
        <v>3751</v>
      </c>
      <c r="B3494" s="489">
        <v>436</v>
      </c>
      <c r="C3494" s="490">
        <v>100.35</v>
      </c>
      <c r="D3494" s="490">
        <v>401.56</v>
      </c>
      <c r="E3494" s="488"/>
    </row>
    <row r="3495" spans="1:5" x14ac:dyDescent="0.2">
      <c r="A3495" s="488" t="s">
        <v>3752</v>
      </c>
      <c r="B3495" s="489">
        <v>103</v>
      </c>
      <c r="C3495" s="490">
        <v>113.56</v>
      </c>
      <c r="D3495" s="490">
        <v>184.71</v>
      </c>
      <c r="E3495" s="488"/>
    </row>
    <row r="3496" spans="1:5" x14ac:dyDescent="0.2">
      <c r="A3496" s="488" t="s">
        <v>3753</v>
      </c>
      <c r="B3496" s="489">
        <v>218</v>
      </c>
      <c r="C3496" s="490">
        <v>0</v>
      </c>
      <c r="D3496" s="490">
        <v>32.79</v>
      </c>
      <c r="E3496" s="488"/>
    </row>
    <row r="3497" spans="1:5" x14ac:dyDescent="0.2">
      <c r="A3497" s="488" t="s">
        <v>3754</v>
      </c>
      <c r="B3497" s="489">
        <v>194</v>
      </c>
      <c r="C3497" s="490">
        <v>0</v>
      </c>
      <c r="D3497" s="490">
        <v>89.7</v>
      </c>
      <c r="E3497" s="488"/>
    </row>
    <row r="3498" spans="1:5" x14ac:dyDescent="0.2">
      <c r="A3498" s="488" t="s">
        <v>3755</v>
      </c>
      <c r="B3498" s="489">
        <v>162</v>
      </c>
      <c r="C3498" s="490">
        <v>0</v>
      </c>
      <c r="D3498" s="490">
        <v>31.35</v>
      </c>
      <c r="E3498" s="488"/>
    </row>
    <row r="3499" spans="1:5" x14ac:dyDescent="0.2">
      <c r="A3499" s="488" t="s">
        <v>3756</v>
      </c>
      <c r="B3499" s="489">
        <v>164</v>
      </c>
      <c r="C3499" s="490">
        <v>259.58999999999997</v>
      </c>
      <c r="D3499" s="490">
        <v>372.89</v>
      </c>
      <c r="E3499" s="488"/>
    </row>
    <row r="3500" spans="1:5" x14ac:dyDescent="0.2">
      <c r="A3500" s="488" t="s">
        <v>3757</v>
      </c>
      <c r="B3500" s="489">
        <v>104</v>
      </c>
      <c r="C3500" s="490">
        <v>0</v>
      </c>
      <c r="D3500" s="490">
        <v>42.11</v>
      </c>
      <c r="E3500" s="488"/>
    </row>
    <row r="3501" spans="1:5" x14ac:dyDescent="0.2">
      <c r="A3501" s="488" t="s">
        <v>3758</v>
      </c>
      <c r="B3501" s="489">
        <v>332</v>
      </c>
      <c r="C3501" s="490">
        <v>8.94</v>
      </c>
      <c r="D3501" s="490">
        <v>238.3</v>
      </c>
      <c r="E3501" s="488"/>
    </row>
    <row r="3502" spans="1:5" x14ac:dyDescent="0.2">
      <c r="A3502" s="488" t="s">
        <v>3759</v>
      </c>
      <c r="B3502" s="489">
        <v>271</v>
      </c>
      <c r="C3502" s="490">
        <v>150.88999999999999</v>
      </c>
      <c r="D3502" s="490">
        <v>338.12</v>
      </c>
      <c r="E3502" s="488"/>
    </row>
    <row r="3503" spans="1:5" x14ac:dyDescent="0.2">
      <c r="A3503" s="488" t="s">
        <v>3760</v>
      </c>
      <c r="B3503" s="489">
        <v>262</v>
      </c>
      <c r="C3503" s="490">
        <v>556.41999999999996</v>
      </c>
      <c r="D3503" s="490">
        <v>737.43</v>
      </c>
      <c r="E3503" s="488"/>
    </row>
    <row r="3504" spans="1:5" x14ac:dyDescent="0.2">
      <c r="A3504" s="488" t="s">
        <v>3761</v>
      </c>
      <c r="B3504" s="489">
        <v>185</v>
      </c>
      <c r="C3504" s="490">
        <v>287.04000000000002</v>
      </c>
      <c r="D3504" s="490">
        <v>414.85</v>
      </c>
      <c r="E3504" s="488"/>
    </row>
    <row r="3505" spans="1:5" x14ac:dyDescent="0.2">
      <c r="A3505" s="488" t="s">
        <v>3762</v>
      </c>
      <c r="B3505" s="489">
        <v>397</v>
      </c>
      <c r="C3505" s="490">
        <v>0</v>
      </c>
      <c r="D3505" s="490">
        <v>92.27</v>
      </c>
      <c r="E3505" s="488"/>
    </row>
    <row r="3506" spans="1:5" x14ac:dyDescent="0.2">
      <c r="A3506" s="488" t="s">
        <v>3763</v>
      </c>
      <c r="B3506" s="489">
        <v>121</v>
      </c>
      <c r="C3506" s="490">
        <v>7.65</v>
      </c>
      <c r="D3506" s="490">
        <v>91.24</v>
      </c>
      <c r="E3506" s="488"/>
    </row>
    <row r="3507" spans="1:5" x14ac:dyDescent="0.2">
      <c r="A3507" s="488" t="s">
        <v>3764</v>
      </c>
      <c r="B3507" s="489">
        <v>85</v>
      </c>
      <c r="C3507" s="490">
        <v>3.29</v>
      </c>
      <c r="D3507" s="490">
        <v>62.02</v>
      </c>
      <c r="E3507" s="488"/>
    </row>
    <row r="3508" spans="1:5" x14ac:dyDescent="0.2">
      <c r="A3508" s="488" t="s">
        <v>3765</v>
      </c>
      <c r="B3508" s="489">
        <v>254</v>
      </c>
      <c r="C3508" s="490">
        <v>47.5</v>
      </c>
      <c r="D3508" s="490">
        <v>222.98</v>
      </c>
      <c r="E3508" s="488"/>
    </row>
    <row r="3509" spans="1:5" x14ac:dyDescent="0.2">
      <c r="A3509" s="488" t="s">
        <v>3766</v>
      </c>
      <c r="B3509" s="489">
        <v>486</v>
      </c>
      <c r="C3509" s="490">
        <v>294.87</v>
      </c>
      <c r="D3509" s="490">
        <v>630.62</v>
      </c>
      <c r="E3509" s="488"/>
    </row>
    <row r="3510" spans="1:5" x14ac:dyDescent="0.2">
      <c r="A3510" s="488" t="s">
        <v>3767</v>
      </c>
      <c r="B3510" s="489">
        <v>238</v>
      </c>
      <c r="C3510" s="490">
        <v>0</v>
      </c>
      <c r="D3510" s="490">
        <v>161.12</v>
      </c>
      <c r="E3510" s="488"/>
    </row>
    <row r="3511" spans="1:5" x14ac:dyDescent="0.2">
      <c r="A3511" s="488" t="s">
        <v>3768</v>
      </c>
      <c r="B3511" s="489">
        <v>212</v>
      </c>
      <c r="C3511" s="490">
        <v>0</v>
      </c>
      <c r="D3511" s="490">
        <v>106.54</v>
      </c>
      <c r="E3511" s="488"/>
    </row>
    <row r="3512" spans="1:5" x14ac:dyDescent="0.2">
      <c r="A3512" s="488" t="s">
        <v>3769</v>
      </c>
      <c r="B3512" s="489">
        <v>110</v>
      </c>
      <c r="C3512" s="490">
        <v>0</v>
      </c>
      <c r="D3512" s="490">
        <v>29.5</v>
      </c>
      <c r="E3512" s="488"/>
    </row>
    <row r="3513" spans="1:5" x14ac:dyDescent="0.2">
      <c r="A3513" s="488" t="s">
        <v>3770</v>
      </c>
      <c r="B3513" s="489">
        <v>199</v>
      </c>
      <c r="C3513" s="490">
        <v>116.5</v>
      </c>
      <c r="D3513" s="490">
        <v>253.98</v>
      </c>
      <c r="E3513" s="488"/>
    </row>
    <row r="3514" spans="1:5" x14ac:dyDescent="0.2">
      <c r="A3514" s="488" t="s">
        <v>3771</v>
      </c>
      <c r="B3514" s="489">
        <v>101</v>
      </c>
      <c r="C3514" s="490">
        <v>16.670000000000002</v>
      </c>
      <c r="D3514" s="490">
        <v>86.45</v>
      </c>
      <c r="E3514" s="488"/>
    </row>
    <row r="3515" spans="1:5" x14ac:dyDescent="0.2">
      <c r="A3515" s="488" t="s">
        <v>3772</v>
      </c>
      <c r="B3515" s="489">
        <v>425</v>
      </c>
      <c r="C3515" s="490">
        <v>0</v>
      </c>
      <c r="D3515" s="490">
        <v>60.38</v>
      </c>
      <c r="E3515" s="488"/>
    </row>
    <row r="3516" spans="1:5" x14ac:dyDescent="0.2">
      <c r="A3516" s="488" t="s">
        <v>3773</v>
      </c>
      <c r="B3516" s="489">
        <v>98</v>
      </c>
      <c r="C3516" s="490">
        <v>0</v>
      </c>
      <c r="D3516" s="490">
        <v>43.4</v>
      </c>
      <c r="E3516" s="488"/>
    </row>
    <row r="3517" spans="1:5" x14ac:dyDescent="0.2">
      <c r="A3517" s="488" t="s">
        <v>3774</v>
      </c>
      <c r="B3517" s="489">
        <v>186</v>
      </c>
      <c r="C3517" s="490">
        <v>55.05</v>
      </c>
      <c r="D3517" s="490">
        <v>183.55</v>
      </c>
      <c r="E3517" s="488"/>
    </row>
    <row r="3518" spans="1:5" x14ac:dyDescent="0.2">
      <c r="A3518" s="488" t="s">
        <v>3775</v>
      </c>
      <c r="B3518" s="489">
        <v>134</v>
      </c>
      <c r="C3518" s="490">
        <v>21.2</v>
      </c>
      <c r="D3518" s="490">
        <v>113.78</v>
      </c>
      <c r="E3518" s="488"/>
    </row>
    <row r="3519" spans="1:5" x14ac:dyDescent="0.2">
      <c r="A3519" s="488" t="s">
        <v>3776</v>
      </c>
      <c r="B3519" s="489">
        <v>103</v>
      </c>
      <c r="C3519" s="490">
        <v>288.86</v>
      </c>
      <c r="D3519" s="490">
        <v>360.02</v>
      </c>
      <c r="E3519" s="488"/>
    </row>
    <row r="3520" spans="1:5" x14ac:dyDescent="0.2">
      <c r="A3520" s="488" t="s">
        <v>3777</v>
      </c>
      <c r="B3520" s="489">
        <v>85</v>
      </c>
      <c r="C3520" s="490">
        <v>7.35</v>
      </c>
      <c r="D3520" s="490">
        <v>66.069999999999993</v>
      </c>
      <c r="E3520" s="488"/>
    </row>
    <row r="3521" spans="1:5" x14ac:dyDescent="0.2">
      <c r="A3521" s="488" t="s">
        <v>3778</v>
      </c>
      <c r="B3521" s="489">
        <v>144</v>
      </c>
      <c r="C3521" s="490">
        <v>57.09</v>
      </c>
      <c r="D3521" s="490">
        <v>156.57</v>
      </c>
      <c r="E3521" s="488"/>
    </row>
    <row r="3522" spans="1:5" x14ac:dyDescent="0.2">
      <c r="A3522" s="488" t="s">
        <v>3779</v>
      </c>
      <c r="B3522" s="489">
        <v>57</v>
      </c>
      <c r="C3522" s="490">
        <v>67.400000000000006</v>
      </c>
      <c r="D3522" s="490">
        <v>106.78</v>
      </c>
      <c r="E3522" s="488"/>
    </row>
    <row r="3523" spans="1:5" x14ac:dyDescent="0.2">
      <c r="A3523" s="488" t="s">
        <v>3780</v>
      </c>
      <c r="B3523" s="489">
        <v>198</v>
      </c>
      <c r="C3523" s="490">
        <v>0</v>
      </c>
      <c r="D3523" s="490">
        <v>123.05</v>
      </c>
      <c r="E3523" s="488"/>
    </row>
    <row r="3524" spans="1:5" x14ac:dyDescent="0.2">
      <c r="A3524" s="488" t="s">
        <v>3781</v>
      </c>
      <c r="B3524" s="489">
        <v>254</v>
      </c>
      <c r="C3524" s="490">
        <v>2.56</v>
      </c>
      <c r="D3524" s="490">
        <v>178.04</v>
      </c>
      <c r="E3524" s="488"/>
    </row>
    <row r="3525" spans="1:5" x14ac:dyDescent="0.2">
      <c r="A3525" s="488" t="s">
        <v>3782</v>
      </c>
      <c r="B3525" s="489">
        <v>118</v>
      </c>
      <c r="C3525" s="490">
        <v>0</v>
      </c>
      <c r="D3525" s="490">
        <v>0</v>
      </c>
      <c r="E3525" s="488"/>
    </row>
    <row r="3526" spans="1:5" x14ac:dyDescent="0.2">
      <c r="A3526" s="488" t="s">
        <v>3783</v>
      </c>
      <c r="B3526" s="489">
        <v>146</v>
      </c>
      <c r="C3526" s="490">
        <v>124.38</v>
      </c>
      <c r="D3526" s="490">
        <v>225.25</v>
      </c>
      <c r="E3526" s="488"/>
    </row>
    <row r="3527" spans="1:5" x14ac:dyDescent="0.2">
      <c r="A3527" s="488" t="s">
        <v>3784</v>
      </c>
      <c r="B3527" s="489">
        <v>189</v>
      </c>
      <c r="C3527" s="490">
        <v>30.81</v>
      </c>
      <c r="D3527" s="490">
        <v>161.38</v>
      </c>
      <c r="E3527" s="488"/>
    </row>
    <row r="3528" spans="1:5" x14ac:dyDescent="0.2">
      <c r="A3528" s="488" t="s">
        <v>3785</v>
      </c>
      <c r="B3528" s="489">
        <v>286</v>
      </c>
      <c r="C3528" s="490">
        <v>0</v>
      </c>
      <c r="D3528" s="490">
        <v>156.63</v>
      </c>
      <c r="E3528" s="488"/>
    </row>
    <row r="3529" spans="1:5" x14ac:dyDescent="0.2">
      <c r="A3529" s="488" t="s">
        <v>3786</v>
      </c>
      <c r="B3529" s="489">
        <v>222</v>
      </c>
      <c r="C3529" s="490">
        <v>0</v>
      </c>
      <c r="D3529" s="490">
        <v>42.27</v>
      </c>
      <c r="E3529" s="488"/>
    </row>
    <row r="3530" spans="1:5" x14ac:dyDescent="0.2">
      <c r="A3530" s="488" t="s">
        <v>3787</v>
      </c>
      <c r="B3530" s="489">
        <v>189</v>
      </c>
      <c r="C3530" s="490">
        <v>0</v>
      </c>
      <c r="D3530" s="490">
        <v>50.21</v>
      </c>
      <c r="E3530" s="488"/>
    </row>
    <row r="3531" spans="1:5" x14ac:dyDescent="0.2">
      <c r="A3531" s="488" t="s">
        <v>3788</v>
      </c>
      <c r="B3531" s="489">
        <v>325</v>
      </c>
      <c r="C3531" s="490">
        <v>0</v>
      </c>
      <c r="D3531" s="490">
        <v>15.61</v>
      </c>
      <c r="E3531" s="488"/>
    </row>
    <row r="3532" spans="1:5" x14ac:dyDescent="0.2">
      <c r="A3532" s="488" t="s">
        <v>3789</v>
      </c>
      <c r="B3532" s="489">
        <v>409</v>
      </c>
      <c r="C3532" s="490">
        <v>126.78</v>
      </c>
      <c r="D3532" s="490">
        <v>409.34</v>
      </c>
      <c r="E3532" s="488"/>
    </row>
    <row r="3533" spans="1:5" x14ac:dyDescent="0.2">
      <c r="A3533" s="488" t="s">
        <v>3790</v>
      </c>
      <c r="B3533" s="489">
        <v>143</v>
      </c>
      <c r="C3533" s="490">
        <v>27.26</v>
      </c>
      <c r="D3533" s="490">
        <v>126.05</v>
      </c>
      <c r="E3533" s="488"/>
    </row>
    <row r="3534" spans="1:5" x14ac:dyDescent="0.2">
      <c r="A3534" s="488" t="s">
        <v>3791</v>
      </c>
      <c r="B3534" s="489">
        <v>289</v>
      </c>
      <c r="C3534" s="490">
        <v>35.81</v>
      </c>
      <c r="D3534" s="490">
        <v>235.47</v>
      </c>
      <c r="E3534" s="488"/>
    </row>
    <row r="3535" spans="1:5" x14ac:dyDescent="0.2">
      <c r="A3535" s="488" t="s">
        <v>3792</v>
      </c>
      <c r="B3535" s="489">
        <v>183</v>
      </c>
      <c r="C3535" s="490">
        <v>0</v>
      </c>
      <c r="D3535" s="490">
        <v>92.21</v>
      </c>
      <c r="E3535" s="488"/>
    </row>
    <row r="3536" spans="1:5" x14ac:dyDescent="0.2">
      <c r="A3536" s="488" t="s">
        <v>3793</v>
      </c>
      <c r="B3536" s="489">
        <v>210</v>
      </c>
      <c r="C3536" s="490">
        <v>0</v>
      </c>
      <c r="D3536" s="490">
        <v>140.22</v>
      </c>
      <c r="E3536" s="488"/>
    </row>
    <row r="3537" spans="1:5" x14ac:dyDescent="0.2">
      <c r="A3537" s="488" t="s">
        <v>3794</v>
      </c>
      <c r="B3537" s="489">
        <v>239</v>
      </c>
      <c r="C3537" s="490">
        <v>60.86</v>
      </c>
      <c r="D3537" s="490">
        <v>225.98</v>
      </c>
      <c r="E3537" s="488"/>
    </row>
    <row r="3538" spans="1:5" x14ac:dyDescent="0.2">
      <c r="A3538" s="488" t="s">
        <v>3795</v>
      </c>
      <c r="B3538" s="489">
        <v>365</v>
      </c>
      <c r="C3538" s="490">
        <v>66.56</v>
      </c>
      <c r="D3538" s="490">
        <v>318.73</v>
      </c>
      <c r="E3538" s="488"/>
    </row>
    <row r="3539" spans="1:5" x14ac:dyDescent="0.2">
      <c r="A3539" s="488" t="s">
        <v>3796</v>
      </c>
      <c r="B3539" s="489">
        <v>461</v>
      </c>
      <c r="C3539" s="490">
        <v>0</v>
      </c>
      <c r="D3539" s="490">
        <v>122.61</v>
      </c>
      <c r="E3539" s="488"/>
    </row>
    <row r="3540" spans="1:5" x14ac:dyDescent="0.2">
      <c r="A3540" s="488" t="s">
        <v>3797</v>
      </c>
      <c r="B3540" s="489">
        <v>250</v>
      </c>
      <c r="C3540" s="490">
        <v>245.31</v>
      </c>
      <c r="D3540" s="490">
        <v>418.02</v>
      </c>
      <c r="E3540" s="488"/>
    </row>
    <row r="3541" spans="1:5" x14ac:dyDescent="0.2">
      <c r="A3541" s="488" t="s">
        <v>3798</v>
      </c>
      <c r="B3541" s="489">
        <v>93</v>
      </c>
      <c r="C3541" s="490">
        <v>0</v>
      </c>
      <c r="D3541" s="490">
        <v>62.93</v>
      </c>
      <c r="E3541" s="488"/>
    </row>
    <row r="3542" spans="1:5" x14ac:dyDescent="0.2">
      <c r="A3542" s="488" t="s">
        <v>3799</v>
      </c>
      <c r="B3542" s="489">
        <v>428</v>
      </c>
      <c r="C3542" s="490">
        <v>0</v>
      </c>
      <c r="D3542" s="490">
        <v>127.21</v>
      </c>
      <c r="E3542" s="488"/>
    </row>
    <row r="3543" spans="1:5" x14ac:dyDescent="0.2">
      <c r="A3543" s="488" t="s">
        <v>3800</v>
      </c>
      <c r="B3543" s="489">
        <v>258</v>
      </c>
      <c r="C3543" s="490">
        <v>0</v>
      </c>
      <c r="D3543" s="490">
        <v>75.73</v>
      </c>
      <c r="E3543" s="488"/>
    </row>
    <row r="3544" spans="1:5" x14ac:dyDescent="0.2">
      <c r="A3544" s="488" t="s">
        <v>3801</v>
      </c>
      <c r="B3544" s="489">
        <v>405</v>
      </c>
      <c r="C3544" s="490">
        <v>151.19</v>
      </c>
      <c r="D3544" s="490">
        <v>430.99</v>
      </c>
      <c r="E3544" s="488"/>
    </row>
    <row r="3545" spans="1:5" x14ac:dyDescent="0.2">
      <c r="A3545" s="488" t="s">
        <v>3802</v>
      </c>
      <c r="B3545" s="489">
        <v>327</v>
      </c>
      <c r="C3545" s="490">
        <v>408.15</v>
      </c>
      <c r="D3545" s="490">
        <v>634.05999999999995</v>
      </c>
      <c r="E3545" s="488"/>
    </row>
    <row r="3546" spans="1:5" x14ac:dyDescent="0.2">
      <c r="A3546" s="488" t="s">
        <v>3803</v>
      </c>
      <c r="B3546" s="489">
        <v>138</v>
      </c>
      <c r="C3546" s="490">
        <v>0</v>
      </c>
      <c r="D3546" s="490">
        <v>29.04</v>
      </c>
      <c r="E3546" s="488"/>
    </row>
    <row r="3547" spans="1:5" x14ac:dyDescent="0.2">
      <c r="A3547" s="488" t="s">
        <v>3804</v>
      </c>
      <c r="B3547" s="489">
        <v>106</v>
      </c>
      <c r="C3547" s="490">
        <v>136.25</v>
      </c>
      <c r="D3547" s="490">
        <v>209.48</v>
      </c>
      <c r="E3547" s="488"/>
    </row>
    <row r="3548" spans="1:5" x14ac:dyDescent="0.2">
      <c r="A3548" s="488" t="s">
        <v>3805</v>
      </c>
      <c r="B3548" s="489">
        <v>321</v>
      </c>
      <c r="C3548" s="490">
        <v>404.71</v>
      </c>
      <c r="D3548" s="490">
        <v>626.47</v>
      </c>
      <c r="E3548" s="488"/>
    </row>
    <row r="3549" spans="1:5" x14ac:dyDescent="0.2">
      <c r="A3549" s="488" t="s">
        <v>3806</v>
      </c>
      <c r="B3549" s="489">
        <v>211</v>
      </c>
      <c r="C3549" s="490">
        <v>0</v>
      </c>
      <c r="D3549" s="490">
        <v>124.97</v>
      </c>
      <c r="E3549" s="488"/>
    </row>
    <row r="3550" spans="1:5" x14ac:dyDescent="0.2">
      <c r="A3550" s="488" t="s">
        <v>3807</v>
      </c>
      <c r="B3550" s="489">
        <v>95</v>
      </c>
      <c r="C3550" s="490">
        <v>72.290000000000006</v>
      </c>
      <c r="D3550" s="490">
        <v>137.93</v>
      </c>
      <c r="E3550" s="488"/>
    </row>
    <row r="3551" spans="1:5" x14ac:dyDescent="0.2">
      <c r="A3551" s="488" t="s">
        <v>3808</v>
      </c>
      <c r="B3551" s="489">
        <v>87</v>
      </c>
      <c r="C3551" s="490">
        <v>0</v>
      </c>
      <c r="D3551" s="490">
        <v>50.37</v>
      </c>
      <c r="E3551" s="488"/>
    </row>
    <row r="3552" spans="1:5" x14ac:dyDescent="0.2">
      <c r="A3552" s="488" t="s">
        <v>3809</v>
      </c>
      <c r="B3552" s="489">
        <v>365</v>
      </c>
      <c r="C3552" s="490">
        <v>408.83</v>
      </c>
      <c r="D3552" s="490">
        <v>661</v>
      </c>
      <c r="E3552" s="488"/>
    </row>
    <row r="3553" spans="1:5" x14ac:dyDescent="0.2">
      <c r="A3553" s="488" t="s">
        <v>3810</v>
      </c>
      <c r="B3553" s="489">
        <v>320</v>
      </c>
      <c r="C3553" s="490">
        <v>0</v>
      </c>
      <c r="D3553" s="490">
        <v>137.62</v>
      </c>
      <c r="E3553" s="488"/>
    </row>
    <row r="3554" spans="1:5" x14ac:dyDescent="0.2">
      <c r="A3554" s="488" t="s">
        <v>3811</v>
      </c>
      <c r="B3554" s="489">
        <v>475</v>
      </c>
      <c r="C3554" s="490">
        <v>0</v>
      </c>
      <c r="D3554" s="490">
        <v>307.33999999999997</v>
      </c>
      <c r="E3554" s="488"/>
    </row>
    <row r="3555" spans="1:5" x14ac:dyDescent="0.2">
      <c r="A3555" s="488" t="s">
        <v>3812</v>
      </c>
      <c r="B3555" s="489">
        <v>101</v>
      </c>
      <c r="C3555" s="490">
        <v>18.04</v>
      </c>
      <c r="D3555" s="490">
        <v>87.82</v>
      </c>
      <c r="E3555" s="488"/>
    </row>
    <row r="3556" spans="1:5" x14ac:dyDescent="0.2">
      <c r="A3556" s="488" t="s">
        <v>3813</v>
      </c>
      <c r="B3556" s="489">
        <v>194</v>
      </c>
      <c r="C3556" s="490">
        <v>105.28</v>
      </c>
      <c r="D3556" s="490">
        <v>239.31</v>
      </c>
      <c r="E3556" s="488"/>
    </row>
    <row r="3557" spans="1:5" x14ac:dyDescent="0.2">
      <c r="A3557" s="488" t="s">
        <v>3814</v>
      </c>
      <c r="B3557" s="489">
        <v>59</v>
      </c>
      <c r="C3557" s="490">
        <v>0</v>
      </c>
      <c r="D3557" s="490">
        <v>13.52</v>
      </c>
      <c r="E3557" s="488"/>
    </row>
    <row r="3558" spans="1:5" x14ac:dyDescent="0.2">
      <c r="A3558" s="488" t="s">
        <v>3815</v>
      </c>
      <c r="B3558" s="489">
        <v>190</v>
      </c>
      <c r="C3558" s="490">
        <v>0</v>
      </c>
      <c r="D3558" s="490">
        <v>37.81</v>
      </c>
      <c r="E3558" s="488"/>
    </row>
    <row r="3559" spans="1:5" x14ac:dyDescent="0.2">
      <c r="A3559" s="488" t="s">
        <v>3816</v>
      </c>
      <c r="B3559" s="489">
        <v>131</v>
      </c>
      <c r="C3559" s="490">
        <v>0</v>
      </c>
      <c r="D3559" s="490">
        <v>78.56</v>
      </c>
      <c r="E3559" s="488"/>
    </row>
    <row r="3560" spans="1:5" x14ac:dyDescent="0.2">
      <c r="A3560" s="488" t="s">
        <v>3817</v>
      </c>
      <c r="B3560" s="489">
        <v>170</v>
      </c>
      <c r="C3560" s="490">
        <v>250.8</v>
      </c>
      <c r="D3560" s="490">
        <v>368.25</v>
      </c>
      <c r="E3560" s="488"/>
    </row>
    <row r="3561" spans="1:5" x14ac:dyDescent="0.2">
      <c r="A3561" s="488" t="s">
        <v>3818</v>
      </c>
      <c r="B3561" s="489">
        <v>120</v>
      </c>
      <c r="C3561" s="490">
        <v>8.89</v>
      </c>
      <c r="D3561" s="490">
        <v>91.79</v>
      </c>
      <c r="E3561" s="488"/>
    </row>
    <row r="3562" spans="1:5" x14ac:dyDescent="0.2">
      <c r="A3562" s="488" t="s">
        <v>3819</v>
      </c>
      <c r="B3562" s="489">
        <v>225</v>
      </c>
      <c r="C3562" s="490">
        <v>0</v>
      </c>
      <c r="D3562" s="490">
        <v>61.84</v>
      </c>
      <c r="E3562" s="488"/>
    </row>
    <row r="3563" spans="1:5" x14ac:dyDescent="0.2">
      <c r="A3563" s="488" t="s">
        <v>3820</v>
      </c>
      <c r="B3563" s="489">
        <v>242</v>
      </c>
      <c r="C3563" s="490">
        <v>0</v>
      </c>
      <c r="D3563" s="490">
        <v>14.49</v>
      </c>
      <c r="E3563" s="488"/>
    </row>
    <row r="3564" spans="1:5" x14ac:dyDescent="0.2">
      <c r="A3564" s="488" t="s">
        <v>3821</v>
      </c>
      <c r="B3564" s="489">
        <v>148</v>
      </c>
      <c r="C3564" s="490">
        <v>0</v>
      </c>
      <c r="D3564" s="490">
        <v>101.65</v>
      </c>
      <c r="E3564" s="488"/>
    </row>
    <row r="3565" spans="1:5" x14ac:dyDescent="0.2">
      <c r="A3565" s="488" t="s">
        <v>3822</v>
      </c>
      <c r="B3565" s="489">
        <v>181</v>
      </c>
      <c r="C3565" s="490">
        <v>0</v>
      </c>
      <c r="D3565" s="490">
        <v>64.22</v>
      </c>
      <c r="E3565" s="488"/>
    </row>
    <row r="3566" spans="1:5" x14ac:dyDescent="0.2">
      <c r="A3566" s="488" t="s">
        <v>3823</v>
      </c>
      <c r="B3566" s="489">
        <v>157</v>
      </c>
      <c r="C3566" s="490">
        <v>60.78</v>
      </c>
      <c r="D3566" s="490">
        <v>169.25</v>
      </c>
      <c r="E3566" s="488"/>
    </row>
    <row r="3567" spans="1:5" x14ac:dyDescent="0.2">
      <c r="A3567" s="488" t="s">
        <v>3824</v>
      </c>
      <c r="B3567" s="489">
        <v>125</v>
      </c>
      <c r="C3567" s="490">
        <v>285.81</v>
      </c>
      <c r="D3567" s="490">
        <v>372.16</v>
      </c>
      <c r="E3567" s="488"/>
    </row>
    <row r="3568" spans="1:5" x14ac:dyDescent="0.2">
      <c r="A3568" s="488" t="s">
        <v>3825</v>
      </c>
      <c r="B3568" s="489">
        <v>322</v>
      </c>
      <c r="C3568" s="490">
        <v>634.35</v>
      </c>
      <c r="D3568" s="490">
        <v>856.8</v>
      </c>
      <c r="E3568" s="488"/>
    </row>
    <row r="3569" spans="1:5" x14ac:dyDescent="0.2">
      <c r="A3569" s="488" t="s">
        <v>3826</v>
      </c>
      <c r="B3569" s="489">
        <v>321</v>
      </c>
      <c r="C3569" s="490">
        <v>97.37</v>
      </c>
      <c r="D3569" s="490">
        <v>319.14</v>
      </c>
      <c r="E3569" s="488"/>
    </row>
    <row r="3570" spans="1:5" x14ac:dyDescent="0.2">
      <c r="A3570" s="488" t="s">
        <v>3827</v>
      </c>
      <c r="B3570" s="489">
        <v>124</v>
      </c>
      <c r="C3570" s="490">
        <v>111.85</v>
      </c>
      <c r="D3570" s="490">
        <v>197.52</v>
      </c>
      <c r="E3570" s="488"/>
    </row>
    <row r="3571" spans="1:5" x14ac:dyDescent="0.2">
      <c r="A3571" s="488" t="s">
        <v>3828</v>
      </c>
      <c r="B3571" s="489">
        <v>167</v>
      </c>
      <c r="C3571" s="490">
        <v>390.56</v>
      </c>
      <c r="D3571" s="490">
        <v>505.94</v>
      </c>
      <c r="E3571" s="488"/>
    </row>
    <row r="3572" spans="1:5" x14ac:dyDescent="0.2">
      <c r="A3572" s="488" t="s">
        <v>3829</v>
      </c>
      <c r="B3572" s="489">
        <v>38</v>
      </c>
      <c r="C3572" s="490">
        <v>0</v>
      </c>
      <c r="D3572" s="490">
        <v>4.28</v>
      </c>
      <c r="E3572" s="488" t="s">
        <v>344</v>
      </c>
    </row>
    <row r="3573" spans="1:5" x14ac:dyDescent="0.2">
      <c r="A3573" s="488" t="s">
        <v>3830</v>
      </c>
      <c r="B3573" s="489">
        <v>94</v>
      </c>
      <c r="C3573" s="490">
        <v>48</v>
      </c>
      <c r="D3573" s="490">
        <v>112.94</v>
      </c>
      <c r="E3573" s="488"/>
    </row>
    <row r="3574" spans="1:5" x14ac:dyDescent="0.2">
      <c r="A3574" s="488" t="s">
        <v>3831</v>
      </c>
      <c r="B3574" s="489">
        <v>94</v>
      </c>
      <c r="C3574" s="490">
        <v>0</v>
      </c>
      <c r="D3574" s="490">
        <v>33.92</v>
      </c>
      <c r="E3574" s="488"/>
    </row>
    <row r="3575" spans="1:5" x14ac:dyDescent="0.2">
      <c r="A3575" s="488" t="s">
        <v>3832</v>
      </c>
      <c r="B3575" s="489">
        <v>46</v>
      </c>
      <c r="C3575" s="490">
        <v>0</v>
      </c>
      <c r="D3575" s="490">
        <v>14.32</v>
      </c>
      <c r="E3575" s="488"/>
    </row>
    <row r="3576" spans="1:5" x14ac:dyDescent="0.2">
      <c r="A3576" s="488" t="s">
        <v>3833</v>
      </c>
      <c r="B3576" s="489">
        <v>79</v>
      </c>
      <c r="C3576" s="490">
        <v>0</v>
      </c>
      <c r="D3576" s="490">
        <v>26.71</v>
      </c>
      <c r="E3576" s="488"/>
    </row>
    <row r="3577" spans="1:5" x14ac:dyDescent="0.2">
      <c r="A3577" s="488" t="s">
        <v>3834</v>
      </c>
      <c r="B3577" s="489">
        <v>154</v>
      </c>
      <c r="C3577" s="490">
        <v>0</v>
      </c>
      <c r="D3577" s="490">
        <v>98.08</v>
      </c>
      <c r="E3577" s="488"/>
    </row>
    <row r="3578" spans="1:5" x14ac:dyDescent="0.2">
      <c r="A3578" s="488" t="s">
        <v>3835</v>
      </c>
      <c r="B3578" s="489">
        <v>51</v>
      </c>
      <c r="C3578" s="490">
        <v>0</v>
      </c>
      <c r="D3578" s="490">
        <v>24.58</v>
      </c>
      <c r="E3578" s="488"/>
    </row>
    <row r="3579" spans="1:5" x14ac:dyDescent="0.2">
      <c r="A3579" s="488" t="s">
        <v>3836</v>
      </c>
      <c r="B3579" s="489">
        <v>203</v>
      </c>
      <c r="C3579" s="490">
        <v>23.13</v>
      </c>
      <c r="D3579" s="490">
        <v>163.37</v>
      </c>
      <c r="E3579" s="488"/>
    </row>
    <row r="3580" spans="1:5" x14ac:dyDescent="0.2">
      <c r="A3580" s="488" t="s">
        <v>3837</v>
      </c>
      <c r="B3580" s="489">
        <v>236</v>
      </c>
      <c r="C3580" s="490">
        <v>0</v>
      </c>
      <c r="D3580" s="490">
        <v>55.78</v>
      </c>
      <c r="E3580" s="488"/>
    </row>
    <row r="3581" spans="1:5" x14ac:dyDescent="0.2">
      <c r="A3581" s="488" t="s">
        <v>3838</v>
      </c>
      <c r="B3581" s="489">
        <v>161</v>
      </c>
      <c r="C3581" s="490">
        <v>1.27</v>
      </c>
      <c r="D3581" s="490">
        <v>112.5</v>
      </c>
      <c r="E3581" s="488"/>
    </row>
    <row r="3582" spans="1:5" x14ac:dyDescent="0.2">
      <c r="A3582" s="488" t="s">
        <v>3839</v>
      </c>
      <c r="B3582" s="489">
        <v>98</v>
      </c>
      <c r="C3582" s="490">
        <v>129.4</v>
      </c>
      <c r="D3582" s="490">
        <v>197.11</v>
      </c>
      <c r="E3582" s="488"/>
    </row>
    <row r="3583" spans="1:5" x14ac:dyDescent="0.2">
      <c r="A3583" s="488" t="s">
        <v>3840</v>
      </c>
      <c r="B3583" s="489">
        <v>65</v>
      </c>
      <c r="C3583" s="490">
        <v>130.24</v>
      </c>
      <c r="D3583" s="490">
        <v>175.14</v>
      </c>
      <c r="E3583" s="488"/>
    </row>
    <row r="3584" spans="1:5" x14ac:dyDescent="0.2">
      <c r="A3584" s="488" t="s">
        <v>3841</v>
      </c>
      <c r="B3584" s="489">
        <v>86</v>
      </c>
      <c r="C3584" s="490">
        <v>78.69</v>
      </c>
      <c r="D3584" s="490">
        <v>138.1</v>
      </c>
      <c r="E3584" s="488"/>
    </row>
    <row r="3585" spans="1:5" x14ac:dyDescent="0.2">
      <c r="A3585" s="488" t="s">
        <v>3842</v>
      </c>
      <c r="B3585" s="489">
        <v>423</v>
      </c>
      <c r="C3585" s="490">
        <v>17.29</v>
      </c>
      <c r="D3585" s="490">
        <v>309.52999999999997</v>
      </c>
      <c r="E3585" s="488"/>
    </row>
    <row r="3586" spans="1:5" x14ac:dyDescent="0.2">
      <c r="A3586" s="488" t="s">
        <v>3843</v>
      </c>
      <c r="B3586" s="489">
        <v>369</v>
      </c>
      <c r="C3586" s="490">
        <v>558.85</v>
      </c>
      <c r="D3586" s="490">
        <v>813.78</v>
      </c>
      <c r="E3586" s="488"/>
    </row>
    <row r="3587" spans="1:5" x14ac:dyDescent="0.2">
      <c r="A3587" s="488" t="s">
        <v>3844</v>
      </c>
      <c r="B3587" s="489">
        <v>326</v>
      </c>
      <c r="C3587" s="490">
        <v>0</v>
      </c>
      <c r="D3587" s="490">
        <v>159.24</v>
      </c>
      <c r="E3587" s="488"/>
    </row>
    <row r="3588" spans="1:5" x14ac:dyDescent="0.2">
      <c r="A3588" s="488" t="s">
        <v>3845</v>
      </c>
      <c r="B3588" s="489">
        <v>366</v>
      </c>
      <c r="C3588" s="490">
        <v>1084.3499999999999</v>
      </c>
      <c r="D3588" s="490">
        <v>1337.21</v>
      </c>
      <c r="E3588" s="488"/>
    </row>
    <row r="3589" spans="1:5" x14ac:dyDescent="0.2">
      <c r="A3589" s="488" t="s">
        <v>3846</v>
      </c>
      <c r="B3589" s="489">
        <v>302</v>
      </c>
      <c r="C3589" s="490">
        <v>58.28</v>
      </c>
      <c r="D3589" s="490">
        <v>266.92</v>
      </c>
      <c r="E3589" s="488"/>
    </row>
    <row r="3590" spans="1:5" x14ac:dyDescent="0.2">
      <c r="A3590" s="488" t="s">
        <v>3847</v>
      </c>
      <c r="B3590" s="489">
        <v>220</v>
      </c>
      <c r="C3590" s="490">
        <v>0</v>
      </c>
      <c r="D3590" s="490">
        <v>83.01</v>
      </c>
      <c r="E3590" s="488"/>
    </row>
    <row r="3591" spans="1:5" x14ac:dyDescent="0.2">
      <c r="A3591" s="488" t="s">
        <v>3848</v>
      </c>
      <c r="B3591" s="489">
        <v>275</v>
      </c>
      <c r="C3591" s="490">
        <v>22.72</v>
      </c>
      <c r="D3591" s="490">
        <v>212.7</v>
      </c>
      <c r="E3591" s="488"/>
    </row>
    <row r="3592" spans="1:5" x14ac:dyDescent="0.2">
      <c r="A3592" s="488" t="s">
        <v>3849</v>
      </c>
      <c r="B3592" s="489">
        <v>196</v>
      </c>
      <c r="C3592" s="490">
        <v>0</v>
      </c>
      <c r="D3592" s="490">
        <v>81.97</v>
      </c>
      <c r="E3592" s="488"/>
    </row>
    <row r="3593" spans="1:5" x14ac:dyDescent="0.2">
      <c r="A3593" s="488" t="s">
        <v>3850</v>
      </c>
      <c r="B3593" s="489">
        <v>238</v>
      </c>
      <c r="C3593" s="490">
        <v>251.82</v>
      </c>
      <c r="D3593" s="490">
        <v>416.24</v>
      </c>
      <c r="E3593" s="488"/>
    </row>
    <row r="3594" spans="1:5" x14ac:dyDescent="0.2">
      <c r="A3594" s="488" t="s">
        <v>3851</v>
      </c>
      <c r="B3594" s="489">
        <v>180</v>
      </c>
      <c r="C3594" s="490">
        <v>50.45</v>
      </c>
      <c r="D3594" s="490">
        <v>174.8</v>
      </c>
      <c r="E3594" s="488"/>
    </row>
    <row r="3595" spans="1:5" x14ac:dyDescent="0.2">
      <c r="A3595" s="488" t="s">
        <v>3852</v>
      </c>
      <c r="B3595" s="489">
        <v>138</v>
      </c>
      <c r="C3595" s="490">
        <v>0</v>
      </c>
      <c r="D3595" s="490">
        <v>85.09</v>
      </c>
      <c r="E3595" s="488"/>
    </row>
    <row r="3596" spans="1:5" x14ac:dyDescent="0.2">
      <c r="A3596" s="488" t="s">
        <v>3853</v>
      </c>
      <c r="B3596" s="489">
        <v>34</v>
      </c>
      <c r="C3596" s="490">
        <v>0</v>
      </c>
      <c r="D3596" s="490">
        <v>4.74</v>
      </c>
      <c r="E3596" s="488" t="s">
        <v>344</v>
      </c>
    </row>
    <row r="3597" spans="1:5" x14ac:dyDescent="0.2">
      <c r="A3597" s="488" t="s">
        <v>3854</v>
      </c>
      <c r="B3597" s="489">
        <v>236</v>
      </c>
      <c r="C3597" s="490">
        <v>750.62</v>
      </c>
      <c r="D3597" s="490">
        <v>913.67</v>
      </c>
      <c r="E3597" s="488"/>
    </row>
    <row r="3598" spans="1:5" x14ac:dyDescent="0.2">
      <c r="A3598" s="488" t="s">
        <v>3855</v>
      </c>
      <c r="B3598" s="489">
        <v>443</v>
      </c>
      <c r="C3598" s="490">
        <v>808.69</v>
      </c>
      <c r="D3598" s="490">
        <v>1114.75</v>
      </c>
      <c r="E3598" s="488"/>
    </row>
    <row r="3599" spans="1:5" x14ac:dyDescent="0.2">
      <c r="A3599" s="488" t="s">
        <v>3856</v>
      </c>
      <c r="B3599" s="489">
        <v>226</v>
      </c>
      <c r="C3599" s="490">
        <v>0</v>
      </c>
      <c r="D3599" s="490">
        <v>103.03</v>
      </c>
      <c r="E3599" s="488"/>
    </row>
    <row r="3600" spans="1:5" x14ac:dyDescent="0.2">
      <c r="A3600" s="488" t="s">
        <v>3857</v>
      </c>
      <c r="B3600" s="489">
        <v>83</v>
      </c>
      <c r="C3600" s="490">
        <v>6.72</v>
      </c>
      <c r="D3600" s="490">
        <v>64.06</v>
      </c>
      <c r="E3600" s="488"/>
    </row>
    <row r="3601" spans="1:5" x14ac:dyDescent="0.2">
      <c r="A3601" s="488" t="s">
        <v>3858</v>
      </c>
      <c r="B3601" s="489">
        <v>245</v>
      </c>
      <c r="C3601" s="490">
        <v>0</v>
      </c>
      <c r="D3601" s="490">
        <v>89.32</v>
      </c>
      <c r="E3601" s="488"/>
    </row>
    <row r="3602" spans="1:5" x14ac:dyDescent="0.2">
      <c r="A3602" s="488" t="s">
        <v>3859</v>
      </c>
      <c r="B3602" s="489">
        <v>124</v>
      </c>
      <c r="C3602" s="490">
        <v>113.16</v>
      </c>
      <c r="D3602" s="490">
        <v>198.82</v>
      </c>
      <c r="E3602" s="488"/>
    </row>
    <row r="3603" spans="1:5" x14ac:dyDescent="0.2">
      <c r="A3603" s="488" t="s">
        <v>3860</v>
      </c>
      <c r="B3603" s="489">
        <v>121</v>
      </c>
      <c r="C3603" s="490">
        <v>18.95</v>
      </c>
      <c r="D3603" s="490">
        <v>102.55</v>
      </c>
      <c r="E3603" s="488"/>
    </row>
    <row r="3604" spans="1:5" x14ac:dyDescent="0.2">
      <c r="A3604" s="488" t="s">
        <v>3861</v>
      </c>
      <c r="B3604" s="489">
        <v>136</v>
      </c>
      <c r="C3604" s="490">
        <v>78.709999999999994</v>
      </c>
      <c r="D3604" s="490">
        <v>172.66</v>
      </c>
      <c r="E3604" s="488"/>
    </row>
    <row r="3605" spans="1:5" x14ac:dyDescent="0.2">
      <c r="A3605" s="488" t="s">
        <v>3862</v>
      </c>
      <c r="B3605" s="489">
        <v>479</v>
      </c>
      <c r="C3605" s="490">
        <v>319.02999999999997</v>
      </c>
      <c r="D3605" s="490">
        <v>649.95000000000005</v>
      </c>
      <c r="E3605" s="488"/>
    </row>
    <row r="3606" spans="1:5" x14ac:dyDescent="0.2">
      <c r="A3606" s="488" t="s">
        <v>3863</v>
      </c>
      <c r="B3606" s="489">
        <v>283</v>
      </c>
      <c r="C3606" s="490">
        <v>38.4</v>
      </c>
      <c r="D3606" s="490">
        <v>233.92</v>
      </c>
      <c r="E3606" s="488"/>
    </row>
    <row r="3607" spans="1:5" x14ac:dyDescent="0.2">
      <c r="A3607" s="488" t="s">
        <v>3864</v>
      </c>
      <c r="B3607" s="489">
        <v>354</v>
      </c>
      <c r="C3607" s="490">
        <v>0</v>
      </c>
      <c r="D3607" s="490">
        <v>234.5</v>
      </c>
      <c r="E3607" s="488"/>
    </row>
    <row r="3608" spans="1:5" x14ac:dyDescent="0.2">
      <c r="A3608" s="488" t="s">
        <v>3865</v>
      </c>
      <c r="B3608" s="489">
        <v>205</v>
      </c>
      <c r="C3608" s="490">
        <v>7.91</v>
      </c>
      <c r="D3608" s="490">
        <v>149.53</v>
      </c>
      <c r="E3608" s="488"/>
    </row>
    <row r="3609" spans="1:5" x14ac:dyDescent="0.2">
      <c r="A3609" s="488" t="s">
        <v>3866</v>
      </c>
      <c r="B3609" s="489">
        <v>46</v>
      </c>
      <c r="C3609" s="490">
        <v>105.55</v>
      </c>
      <c r="D3609" s="490">
        <v>137.33000000000001</v>
      </c>
      <c r="E3609" s="488"/>
    </row>
    <row r="3610" spans="1:5" x14ac:dyDescent="0.2">
      <c r="A3610" s="488" t="s">
        <v>3867</v>
      </c>
      <c r="B3610" s="489">
        <v>248</v>
      </c>
      <c r="C3610" s="490">
        <v>0</v>
      </c>
      <c r="D3610" s="490">
        <v>27.35</v>
      </c>
      <c r="E3610" s="488"/>
    </row>
    <row r="3611" spans="1:5" x14ac:dyDescent="0.2">
      <c r="A3611" s="488" t="s">
        <v>3868</v>
      </c>
      <c r="B3611" s="489">
        <v>360</v>
      </c>
      <c r="C3611" s="490">
        <v>179.08</v>
      </c>
      <c r="D3611" s="490">
        <v>427.79</v>
      </c>
      <c r="E3611" s="488"/>
    </row>
    <row r="3612" spans="1:5" x14ac:dyDescent="0.2">
      <c r="A3612" s="488" t="s">
        <v>3869</v>
      </c>
      <c r="B3612" s="489">
        <v>202</v>
      </c>
      <c r="C3612" s="490">
        <v>186.25</v>
      </c>
      <c r="D3612" s="490">
        <v>325.8</v>
      </c>
      <c r="E3612" s="488"/>
    </row>
    <row r="3613" spans="1:5" x14ac:dyDescent="0.2">
      <c r="A3613" s="488" t="s">
        <v>3870</v>
      </c>
      <c r="B3613" s="489">
        <v>151</v>
      </c>
      <c r="C3613" s="490">
        <v>550.48</v>
      </c>
      <c r="D3613" s="490">
        <v>654.79999999999995</v>
      </c>
      <c r="E3613" s="488"/>
    </row>
    <row r="3614" spans="1:5" x14ac:dyDescent="0.2">
      <c r="A3614" s="488" t="s">
        <v>3871</v>
      </c>
      <c r="B3614" s="489">
        <v>137</v>
      </c>
      <c r="C3614" s="490">
        <v>289.7</v>
      </c>
      <c r="D3614" s="490">
        <v>384.35</v>
      </c>
      <c r="E3614" s="488"/>
    </row>
    <row r="3615" spans="1:5" x14ac:dyDescent="0.2">
      <c r="A3615" s="488" t="s">
        <v>3872</v>
      </c>
      <c r="B3615" s="489">
        <v>30</v>
      </c>
      <c r="C3615" s="490">
        <v>0</v>
      </c>
      <c r="D3615" s="490">
        <v>4.59</v>
      </c>
      <c r="E3615" s="488" t="s">
        <v>344</v>
      </c>
    </row>
    <row r="3616" spans="1:5" x14ac:dyDescent="0.2">
      <c r="A3616" s="488" t="s">
        <v>3873</v>
      </c>
      <c r="B3616" s="489">
        <v>39</v>
      </c>
      <c r="C3616" s="490">
        <v>0</v>
      </c>
      <c r="D3616" s="490">
        <v>6.5</v>
      </c>
      <c r="E3616" s="488" t="s">
        <v>344</v>
      </c>
    </row>
    <row r="3617" spans="1:5" x14ac:dyDescent="0.2">
      <c r="A3617" s="488" t="s">
        <v>3874</v>
      </c>
      <c r="B3617" s="489">
        <v>273</v>
      </c>
      <c r="C3617" s="490">
        <v>723.85</v>
      </c>
      <c r="D3617" s="490">
        <v>912.46</v>
      </c>
      <c r="E3617" s="488"/>
    </row>
    <row r="3618" spans="1:5" x14ac:dyDescent="0.2">
      <c r="A3618" s="488" t="s">
        <v>3875</v>
      </c>
      <c r="B3618" s="489">
        <v>362</v>
      </c>
      <c r="C3618" s="490">
        <v>0</v>
      </c>
      <c r="D3618" s="490">
        <v>242.5</v>
      </c>
      <c r="E3618" s="488"/>
    </row>
    <row r="3619" spans="1:5" x14ac:dyDescent="0.2">
      <c r="A3619" s="488" t="s">
        <v>3876</v>
      </c>
      <c r="B3619" s="489">
        <v>132</v>
      </c>
      <c r="C3619" s="490">
        <v>1.0900000000000001</v>
      </c>
      <c r="D3619" s="490">
        <v>92.29</v>
      </c>
      <c r="E3619" s="488"/>
    </row>
    <row r="3620" spans="1:5" x14ac:dyDescent="0.2">
      <c r="A3620" s="488" t="s">
        <v>3877</v>
      </c>
      <c r="B3620" s="489">
        <v>87</v>
      </c>
      <c r="C3620" s="490">
        <v>0</v>
      </c>
      <c r="D3620" s="490">
        <v>42.62</v>
      </c>
      <c r="E3620" s="488"/>
    </row>
    <row r="3621" spans="1:5" x14ac:dyDescent="0.2">
      <c r="A3621" s="488" t="s">
        <v>3878</v>
      </c>
      <c r="B3621" s="489">
        <v>155</v>
      </c>
      <c r="C3621" s="490">
        <v>494.48</v>
      </c>
      <c r="D3621" s="490">
        <v>601.55999999999995</v>
      </c>
      <c r="E3621" s="488"/>
    </row>
    <row r="3622" spans="1:5" x14ac:dyDescent="0.2">
      <c r="A3622" s="488" t="s">
        <v>3879</v>
      </c>
      <c r="B3622" s="489">
        <v>170</v>
      </c>
      <c r="C3622" s="490">
        <v>0</v>
      </c>
      <c r="D3622" s="490">
        <v>44.76</v>
      </c>
      <c r="E3622" s="488"/>
    </row>
    <row r="3623" spans="1:5" x14ac:dyDescent="0.2">
      <c r="A3623" s="488" t="s">
        <v>3880</v>
      </c>
      <c r="B3623" s="489">
        <v>260</v>
      </c>
      <c r="C3623" s="490">
        <v>0</v>
      </c>
      <c r="D3623" s="490">
        <v>58.52</v>
      </c>
      <c r="E3623" s="488"/>
    </row>
    <row r="3624" spans="1:5" x14ac:dyDescent="0.2">
      <c r="A3624" s="488" t="s">
        <v>3881</v>
      </c>
      <c r="B3624" s="489">
        <v>288</v>
      </c>
      <c r="C3624" s="490">
        <v>8.4600000000000009</v>
      </c>
      <c r="D3624" s="490">
        <v>207.43</v>
      </c>
      <c r="E3624" s="488"/>
    </row>
    <row r="3625" spans="1:5" x14ac:dyDescent="0.2">
      <c r="A3625" s="488" t="s">
        <v>3882</v>
      </c>
      <c r="B3625" s="489">
        <v>170</v>
      </c>
      <c r="C3625" s="490">
        <v>0</v>
      </c>
      <c r="D3625" s="490">
        <v>89.22</v>
      </c>
      <c r="E3625" s="488"/>
    </row>
    <row r="3626" spans="1:5" x14ac:dyDescent="0.2">
      <c r="A3626" s="488" t="s">
        <v>3883</v>
      </c>
      <c r="B3626" s="489">
        <v>246</v>
      </c>
      <c r="C3626" s="490">
        <v>0</v>
      </c>
      <c r="D3626" s="490">
        <v>21.67</v>
      </c>
      <c r="E3626" s="488"/>
    </row>
    <row r="3627" spans="1:5" x14ac:dyDescent="0.2">
      <c r="A3627" s="488" t="s">
        <v>3884</v>
      </c>
      <c r="B3627" s="489">
        <v>187</v>
      </c>
      <c r="C3627" s="490">
        <v>0</v>
      </c>
      <c r="D3627" s="490">
        <v>97.15</v>
      </c>
      <c r="E3627" s="488"/>
    </row>
    <row r="3628" spans="1:5" x14ac:dyDescent="0.2">
      <c r="A3628" s="488" t="s">
        <v>3885</v>
      </c>
      <c r="B3628" s="489">
        <v>315</v>
      </c>
      <c r="C3628" s="490">
        <v>154.04</v>
      </c>
      <c r="D3628" s="490">
        <v>371.66</v>
      </c>
      <c r="E3628" s="488"/>
    </row>
    <row r="3629" spans="1:5" x14ac:dyDescent="0.2">
      <c r="A3629" s="488" t="s">
        <v>3886</v>
      </c>
      <c r="B3629" s="489">
        <v>224</v>
      </c>
      <c r="C3629" s="490">
        <v>0</v>
      </c>
      <c r="D3629" s="490">
        <v>0</v>
      </c>
      <c r="E3629" s="488"/>
    </row>
    <row r="3630" spans="1:5" x14ac:dyDescent="0.2">
      <c r="A3630" s="488" t="s">
        <v>3887</v>
      </c>
      <c r="B3630" s="489">
        <v>89</v>
      </c>
      <c r="C3630" s="490">
        <v>0</v>
      </c>
      <c r="D3630" s="490">
        <v>19.079999999999998</v>
      </c>
      <c r="E3630" s="488"/>
    </row>
    <row r="3631" spans="1:5" x14ac:dyDescent="0.2">
      <c r="A3631" s="488" t="s">
        <v>3888</v>
      </c>
      <c r="B3631" s="489">
        <v>227</v>
      </c>
      <c r="C3631" s="490">
        <v>205.02</v>
      </c>
      <c r="D3631" s="490">
        <v>361.84</v>
      </c>
      <c r="E3631" s="488"/>
    </row>
    <row r="3632" spans="1:5" x14ac:dyDescent="0.2">
      <c r="A3632" s="488" t="s">
        <v>3889</v>
      </c>
      <c r="B3632" s="489">
        <v>76</v>
      </c>
      <c r="C3632" s="490">
        <v>20.85</v>
      </c>
      <c r="D3632" s="490">
        <v>73.36</v>
      </c>
      <c r="E3632" s="488"/>
    </row>
    <row r="3633" spans="1:5" x14ac:dyDescent="0.2">
      <c r="A3633" s="488" t="s">
        <v>3890</v>
      </c>
      <c r="B3633" s="489">
        <v>228</v>
      </c>
      <c r="C3633" s="490">
        <v>93.5</v>
      </c>
      <c r="D3633" s="490">
        <v>251.02</v>
      </c>
      <c r="E3633" s="488"/>
    </row>
    <row r="3634" spans="1:5" x14ac:dyDescent="0.2">
      <c r="A3634" s="488" t="s">
        <v>3891</v>
      </c>
      <c r="B3634" s="489">
        <v>70</v>
      </c>
      <c r="C3634" s="490">
        <v>0</v>
      </c>
      <c r="D3634" s="490">
        <v>9.8699999999999992</v>
      </c>
      <c r="E3634" s="488"/>
    </row>
    <row r="3635" spans="1:5" x14ac:dyDescent="0.2">
      <c r="A3635" s="488" t="s">
        <v>3892</v>
      </c>
      <c r="B3635" s="489">
        <v>229</v>
      </c>
      <c r="C3635" s="490">
        <v>102.66</v>
      </c>
      <c r="D3635" s="490">
        <v>260.87</v>
      </c>
      <c r="E3635" s="488"/>
    </row>
    <row r="3636" spans="1:5" x14ac:dyDescent="0.2">
      <c r="A3636" s="488" t="s">
        <v>3893</v>
      </c>
      <c r="B3636" s="489">
        <v>250</v>
      </c>
      <c r="C3636" s="490">
        <v>0</v>
      </c>
      <c r="D3636" s="490">
        <v>47.48</v>
      </c>
      <c r="E3636" s="488"/>
    </row>
    <row r="3637" spans="1:5" x14ac:dyDescent="0.2">
      <c r="A3637" s="488" t="s">
        <v>3894</v>
      </c>
      <c r="B3637" s="489">
        <v>388</v>
      </c>
      <c r="C3637" s="490">
        <v>151.33000000000001</v>
      </c>
      <c r="D3637" s="490">
        <v>419.38</v>
      </c>
      <c r="E3637" s="488"/>
    </row>
    <row r="3638" spans="1:5" x14ac:dyDescent="0.2">
      <c r="A3638" s="488" t="s">
        <v>3895</v>
      </c>
      <c r="B3638" s="489">
        <v>474</v>
      </c>
      <c r="C3638" s="490">
        <v>0</v>
      </c>
      <c r="D3638" s="490">
        <v>38.5</v>
      </c>
      <c r="E3638" s="488"/>
    </row>
    <row r="3639" spans="1:5" x14ac:dyDescent="0.2">
      <c r="A3639" s="488" t="s">
        <v>3896</v>
      </c>
      <c r="B3639" s="489">
        <v>242</v>
      </c>
      <c r="C3639" s="490">
        <v>762.28</v>
      </c>
      <c r="D3639" s="490">
        <v>929.46</v>
      </c>
      <c r="E3639" s="488"/>
    </row>
    <row r="3640" spans="1:5" x14ac:dyDescent="0.2">
      <c r="A3640" s="488" t="s">
        <v>3897</v>
      </c>
      <c r="B3640" s="489">
        <v>173</v>
      </c>
      <c r="C3640" s="490">
        <v>547.24</v>
      </c>
      <c r="D3640" s="490">
        <v>666.76</v>
      </c>
      <c r="E3640" s="488"/>
    </row>
    <row r="3641" spans="1:5" x14ac:dyDescent="0.2">
      <c r="A3641" s="488" t="s">
        <v>3898</v>
      </c>
      <c r="B3641" s="489">
        <v>143</v>
      </c>
      <c r="C3641" s="490">
        <v>0</v>
      </c>
      <c r="D3641" s="490">
        <v>40.22</v>
      </c>
      <c r="E3641" s="488"/>
    </row>
    <row r="3642" spans="1:5" x14ac:dyDescent="0.2">
      <c r="A3642" s="488" t="s">
        <v>3899</v>
      </c>
      <c r="B3642" s="489">
        <v>30</v>
      </c>
      <c r="C3642" s="490">
        <v>0</v>
      </c>
      <c r="D3642" s="490">
        <v>14.97</v>
      </c>
      <c r="E3642" s="488" t="s">
        <v>344</v>
      </c>
    </row>
    <row r="3643" spans="1:5" x14ac:dyDescent="0.2">
      <c r="A3643" s="488" t="s">
        <v>3900</v>
      </c>
      <c r="B3643" s="489">
        <v>274</v>
      </c>
      <c r="C3643" s="490">
        <v>0</v>
      </c>
      <c r="D3643" s="490">
        <v>28.06</v>
      </c>
      <c r="E3643" s="488"/>
    </row>
    <row r="3644" spans="1:5" x14ac:dyDescent="0.2">
      <c r="A3644" s="488" t="s">
        <v>3901</v>
      </c>
      <c r="B3644" s="489">
        <v>468</v>
      </c>
      <c r="C3644" s="490">
        <v>0</v>
      </c>
      <c r="D3644" s="490">
        <v>235.85</v>
      </c>
      <c r="E3644" s="488"/>
    </row>
    <row r="3645" spans="1:5" x14ac:dyDescent="0.2">
      <c r="A3645" s="488" t="s">
        <v>3902</v>
      </c>
      <c r="B3645" s="489">
        <v>136</v>
      </c>
      <c r="C3645" s="490">
        <v>0</v>
      </c>
      <c r="D3645" s="490">
        <v>22.14</v>
      </c>
      <c r="E3645" s="488"/>
    </row>
    <row r="3646" spans="1:5" x14ac:dyDescent="0.2">
      <c r="A3646" s="488" t="s">
        <v>3903</v>
      </c>
      <c r="B3646" s="489">
        <v>78</v>
      </c>
      <c r="C3646" s="490">
        <v>0</v>
      </c>
      <c r="D3646" s="490">
        <v>4.29</v>
      </c>
      <c r="E3646" s="488"/>
    </row>
    <row r="3647" spans="1:5" x14ac:dyDescent="0.2">
      <c r="A3647" s="488" t="s">
        <v>3904</v>
      </c>
      <c r="B3647" s="489">
        <v>111</v>
      </c>
      <c r="C3647" s="490">
        <v>0</v>
      </c>
      <c r="D3647" s="490">
        <v>44.08</v>
      </c>
      <c r="E3647" s="488"/>
    </row>
    <row r="3648" spans="1:5" x14ac:dyDescent="0.2">
      <c r="A3648" s="488" t="s">
        <v>3905</v>
      </c>
      <c r="B3648" s="489">
        <v>294</v>
      </c>
      <c r="C3648" s="490">
        <v>0</v>
      </c>
      <c r="D3648" s="490">
        <v>5.67</v>
      </c>
      <c r="E3648" s="488"/>
    </row>
    <row r="3649" spans="1:5" x14ac:dyDescent="0.2">
      <c r="A3649" s="488" t="s">
        <v>3906</v>
      </c>
      <c r="B3649" s="489">
        <v>329</v>
      </c>
      <c r="C3649" s="490">
        <v>18.670000000000002</v>
      </c>
      <c r="D3649" s="490">
        <v>245.96</v>
      </c>
      <c r="E3649" s="488"/>
    </row>
    <row r="3650" spans="1:5" x14ac:dyDescent="0.2">
      <c r="A3650" s="488" t="s">
        <v>3907</v>
      </c>
      <c r="B3650" s="489">
        <v>354</v>
      </c>
      <c r="C3650" s="490">
        <v>357.68</v>
      </c>
      <c r="D3650" s="490">
        <v>602.25</v>
      </c>
      <c r="E3650" s="488"/>
    </row>
    <row r="3651" spans="1:5" x14ac:dyDescent="0.2">
      <c r="A3651" s="488" t="s">
        <v>3908</v>
      </c>
      <c r="B3651" s="489">
        <v>210</v>
      </c>
      <c r="C3651" s="490">
        <v>674.46</v>
      </c>
      <c r="D3651" s="490">
        <v>819.54</v>
      </c>
      <c r="E3651" s="488"/>
    </row>
    <row r="3652" spans="1:5" x14ac:dyDescent="0.2">
      <c r="A3652" s="488" t="s">
        <v>3909</v>
      </c>
      <c r="B3652" s="489">
        <v>196</v>
      </c>
      <c r="C3652" s="490">
        <v>155.80000000000001</v>
      </c>
      <c r="D3652" s="490">
        <v>291.20999999999998</v>
      </c>
      <c r="E3652" s="488"/>
    </row>
    <row r="3653" spans="1:5" x14ac:dyDescent="0.2">
      <c r="A3653" s="488" t="s">
        <v>3910</v>
      </c>
      <c r="B3653" s="489">
        <v>232</v>
      </c>
      <c r="C3653" s="490">
        <v>0</v>
      </c>
      <c r="D3653" s="490">
        <v>89.95</v>
      </c>
      <c r="E3653" s="488"/>
    </row>
    <row r="3654" spans="1:5" x14ac:dyDescent="0.2">
      <c r="A3654" s="488" t="s">
        <v>3911</v>
      </c>
      <c r="B3654" s="489">
        <v>84</v>
      </c>
      <c r="C3654" s="490">
        <v>0</v>
      </c>
      <c r="D3654" s="490">
        <v>22.28</v>
      </c>
      <c r="E3654" s="488"/>
    </row>
    <row r="3655" spans="1:5" x14ac:dyDescent="0.2">
      <c r="A3655" s="488" t="s">
        <v>3912</v>
      </c>
      <c r="B3655" s="489">
        <v>525</v>
      </c>
      <c r="C3655" s="490">
        <v>0</v>
      </c>
      <c r="D3655" s="490">
        <v>134.19999999999999</v>
      </c>
      <c r="E3655" s="488"/>
    </row>
    <row r="3656" spans="1:5" x14ac:dyDescent="0.2">
      <c r="A3656" s="488" t="s">
        <v>3913</v>
      </c>
      <c r="B3656" s="489">
        <v>101</v>
      </c>
      <c r="C3656" s="490">
        <v>274.36</v>
      </c>
      <c r="D3656" s="490">
        <v>344.14</v>
      </c>
      <c r="E3656" s="488"/>
    </row>
    <row r="3657" spans="1:5" x14ac:dyDescent="0.2">
      <c r="A3657" s="488" t="s">
        <v>3914</v>
      </c>
      <c r="B3657" s="489">
        <v>94</v>
      </c>
      <c r="C3657" s="490">
        <v>0</v>
      </c>
      <c r="D3657" s="490">
        <v>50.79</v>
      </c>
      <c r="E3657" s="488"/>
    </row>
    <row r="3658" spans="1:5" x14ac:dyDescent="0.2">
      <c r="A3658" s="488" t="s">
        <v>3915</v>
      </c>
      <c r="B3658" s="489">
        <v>263</v>
      </c>
      <c r="C3658" s="490">
        <v>668.44</v>
      </c>
      <c r="D3658" s="490">
        <v>850.14</v>
      </c>
      <c r="E3658" s="488"/>
    </row>
    <row r="3659" spans="1:5" x14ac:dyDescent="0.2">
      <c r="A3659" s="488" t="s">
        <v>3916</v>
      </c>
      <c r="B3659" s="489">
        <v>37</v>
      </c>
      <c r="C3659" s="490">
        <v>0</v>
      </c>
      <c r="D3659" s="490">
        <v>4.32</v>
      </c>
      <c r="E3659" s="488" t="s">
        <v>344</v>
      </c>
    </row>
    <row r="3660" spans="1:5" x14ac:dyDescent="0.2">
      <c r="A3660" s="488" t="s">
        <v>3917</v>
      </c>
      <c r="B3660" s="489">
        <v>131</v>
      </c>
      <c r="C3660" s="490">
        <v>58.66</v>
      </c>
      <c r="D3660" s="490">
        <v>149.16</v>
      </c>
      <c r="E3660" s="488"/>
    </row>
    <row r="3661" spans="1:5" x14ac:dyDescent="0.2">
      <c r="A3661" s="488" t="s">
        <v>3918</v>
      </c>
      <c r="B3661" s="489">
        <v>204</v>
      </c>
      <c r="C3661" s="490">
        <v>276.22000000000003</v>
      </c>
      <c r="D3661" s="490">
        <v>417.15</v>
      </c>
      <c r="E3661" s="488"/>
    </row>
    <row r="3662" spans="1:5" x14ac:dyDescent="0.2">
      <c r="A3662" s="488" t="s">
        <v>3919</v>
      </c>
      <c r="B3662" s="489">
        <v>111</v>
      </c>
      <c r="C3662" s="490">
        <v>8.59</v>
      </c>
      <c r="D3662" s="490">
        <v>85.27</v>
      </c>
      <c r="E3662" s="488"/>
    </row>
    <row r="3663" spans="1:5" x14ac:dyDescent="0.2">
      <c r="A3663" s="488" t="s">
        <v>3920</v>
      </c>
      <c r="B3663" s="489">
        <v>102</v>
      </c>
      <c r="C3663" s="490">
        <v>43.71</v>
      </c>
      <c r="D3663" s="490">
        <v>114.17</v>
      </c>
      <c r="E3663" s="488"/>
    </row>
    <row r="3664" spans="1:5" x14ac:dyDescent="0.2">
      <c r="A3664" s="488" t="s">
        <v>3921</v>
      </c>
      <c r="B3664" s="489">
        <v>171</v>
      </c>
      <c r="C3664" s="490">
        <v>0</v>
      </c>
      <c r="D3664" s="490">
        <v>72.290000000000006</v>
      </c>
      <c r="E3664" s="488"/>
    </row>
    <row r="3665" spans="1:5" x14ac:dyDescent="0.2">
      <c r="A3665" s="488" t="s">
        <v>3922</v>
      </c>
      <c r="B3665" s="489">
        <v>82</v>
      </c>
      <c r="C3665" s="490">
        <v>0</v>
      </c>
      <c r="D3665" s="490">
        <v>33.85</v>
      </c>
      <c r="E3665" s="488"/>
    </row>
    <row r="3666" spans="1:5" x14ac:dyDescent="0.2">
      <c r="A3666" s="488" t="s">
        <v>3923</v>
      </c>
      <c r="B3666" s="489">
        <v>197</v>
      </c>
      <c r="C3666" s="490">
        <v>0</v>
      </c>
      <c r="D3666" s="490">
        <v>133.63</v>
      </c>
      <c r="E3666" s="488"/>
    </row>
    <row r="3667" spans="1:5" x14ac:dyDescent="0.2">
      <c r="A3667" s="488" t="s">
        <v>3924</v>
      </c>
      <c r="B3667" s="489">
        <v>353</v>
      </c>
      <c r="C3667" s="490">
        <v>158.21</v>
      </c>
      <c r="D3667" s="490">
        <v>402.09</v>
      </c>
      <c r="E3667" s="488"/>
    </row>
    <row r="3668" spans="1:5" x14ac:dyDescent="0.2">
      <c r="A3668" s="488" t="s">
        <v>3925</v>
      </c>
      <c r="B3668" s="489">
        <v>257</v>
      </c>
      <c r="C3668" s="490">
        <v>380.26</v>
      </c>
      <c r="D3668" s="490">
        <v>557.80999999999995</v>
      </c>
      <c r="E3668" s="488"/>
    </row>
    <row r="3669" spans="1:5" x14ac:dyDescent="0.2">
      <c r="A3669" s="488" t="s">
        <v>3926</v>
      </c>
      <c r="B3669" s="489">
        <v>63</v>
      </c>
      <c r="C3669" s="490">
        <v>0</v>
      </c>
      <c r="D3669" s="490">
        <v>0</v>
      </c>
      <c r="E3669" s="488"/>
    </row>
    <row r="3670" spans="1:5" x14ac:dyDescent="0.2">
      <c r="A3670" s="488" t="s">
        <v>3927</v>
      </c>
      <c r="B3670" s="489">
        <v>204</v>
      </c>
      <c r="C3670" s="490">
        <v>0</v>
      </c>
      <c r="D3670" s="490">
        <v>94.38</v>
      </c>
      <c r="E3670" s="488"/>
    </row>
    <row r="3671" spans="1:5" x14ac:dyDescent="0.2">
      <c r="A3671" s="488" t="s">
        <v>3928</v>
      </c>
      <c r="B3671" s="489">
        <v>74</v>
      </c>
      <c r="C3671" s="490">
        <v>56.92</v>
      </c>
      <c r="D3671" s="490">
        <v>108.04</v>
      </c>
      <c r="E3671" s="488"/>
    </row>
    <row r="3672" spans="1:5" x14ac:dyDescent="0.2">
      <c r="A3672" s="488" t="s">
        <v>3929</v>
      </c>
      <c r="B3672" s="489">
        <v>94</v>
      </c>
      <c r="C3672" s="490">
        <v>14.29</v>
      </c>
      <c r="D3672" s="490">
        <v>79.23</v>
      </c>
      <c r="E3672" s="488"/>
    </row>
    <row r="3673" spans="1:5" x14ac:dyDescent="0.2">
      <c r="A3673" s="488" t="s">
        <v>3930</v>
      </c>
      <c r="B3673" s="489">
        <v>263</v>
      </c>
      <c r="C3673" s="490">
        <v>0</v>
      </c>
      <c r="D3673" s="490">
        <v>155.38</v>
      </c>
      <c r="E3673" s="488"/>
    </row>
    <row r="3674" spans="1:5" x14ac:dyDescent="0.2">
      <c r="A3674" s="488" t="s">
        <v>3931</v>
      </c>
      <c r="B3674" s="489">
        <v>204</v>
      </c>
      <c r="C3674" s="490">
        <v>0</v>
      </c>
      <c r="D3674" s="490">
        <v>47.61</v>
      </c>
      <c r="E3674" s="488"/>
    </row>
    <row r="3675" spans="1:5" x14ac:dyDescent="0.2">
      <c r="A3675" s="488" t="s">
        <v>3932</v>
      </c>
      <c r="B3675" s="489">
        <v>288</v>
      </c>
      <c r="C3675" s="490">
        <v>0</v>
      </c>
      <c r="D3675" s="490">
        <v>90.1</v>
      </c>
      <c r="E3675" s="488"/>
    </row>
    <row r="3676" spans="1:5" x14ac:dyDescent="0.2">
      <c r="A3676" s="488" t="s">
        <v>3933</v>
      </c>
      <c r="B3676" s="489">
        <v>163</v>
      </c>
      <c r="C3676" s="490">
        <v>25.18</v>
      </c>
      <c r="D3676" s="490">
        <v>137.79</v>
      </c>
      <c r="E3676" s="488"/>
    </row>
    <row r="3677" spans="1:5" x14ac:dyDescent="0.2">
      <c r="A3677" s="488" t="s">
        <v>3934</v>
      </c>
      <c r="B3677" s="489">
        <v>186</v>
      </c>
      <c r="C3677" s="490">
        <v>77.72</v>
      </c>
      <c r="D3677" s="490">
        <v>206.22</v>
      </c>
      <c r="E3677" s="488"/>
    </row>
    <row r="3678" spans="1:5" x14ac:dyDescent="0.2">
      <c r="A3678" s="488" t="s">
        <v>3935</v>
      </c>
      <c r="B3678" s="489">
        <v>339</v>
      </c>
      <c r="C3678" s="490">
        <v>141.24</v>
      </c>
      <c r="D3678" s="490">
        <v>375.45</v>
      </c>
      <c r="E3678" s="488"/>
    </row>
    <row r="3679" spans="1:5" x14ac:dyDescent="0.2">
      <c r="A3679" s="488" t="s">
        <v>3936</v>
      </c>
      <c r="B3679" s="489">
        <v>220</v>
      </c>
      <c r="C3679" s="490">
        <v>112.55</v>
      </c>
      <c r="D3679" s="490">
        <v>264.54000000000002</v>
      </c>
      <c r="E3679" s="488"/>
    </row>
    <row r="3680" spans="1:5" x14ac:dyDescent="0.2">
      <c r="A3680" s="488" t="s">
        <v>3937</v>
      </c>
      <c r="B3680" s="489">
        <v>200</v>
      </c>
      <c r="C3680" s="490">
        <v>42.21</v>
      </c>
      <c r="D3680" s="490">
        <v>180.38</v>
      </c>
      <c r="E3680" s="488"/>
    </row>
    <row r="3681" spans="1:5" x14ac:dyDescent="0.2">
      <c r="A3681" s="488" t="s">
        <v>3938</v>
      </c>
      <c r="B3681" s="489">
        <v>399</v>
      </c>
      <c r="C3681" s="490">
        <v>0</v>
      </c>
      <c r="D3681" s="490">
        <v>124.26</v>
      </c>
      <c r="E3681" s="488"/>
    </row>
    <row r="3682" spans="1:5" x14ac:dyDescent="0.2">
      <c r="A3682" s="488" t="s">
        <v>3939</v>
      </c>
      <c r="B3682" s="489">
        <v>152</v>
      </c>
      <c r="C3682" s="490">
        <v>0</v>
      </c>
      <c r="D3682" s="490">
        <v>82.04</v>
      </c>
      <c r="E3682" s="488"/>
    </row>
    <row r="3683" spans="1:5" x14ac:dyDescent="0.2">
      <c r="A3683" s="488" t="s">
        <v>3940</v>
      </c>
      <c r="B3683" s="489">
        <v>372</v>
      </c>
      <c r="C3683" s="490">
        <v>0</v>
      </c>
      <c r="D3683" s="490">
        <v>114.96</v>
      </c>
      <c r="E3683" s="488"/>
    </row>
    <row r="3684" spans="1:5" x14ac:dyDescent="0.2">
      <c r="A3684" s="488" t="s">
        <v>3941</v>
      </c>
      <c r="B3684" s="489">
        <v>382</v>
      </c>
      <c r="C3684" s="490">
        <v>66.33</v>
      </c>
      <c r="D3684" s="490">
        <v>330.24</v>
      </c>
      <c r="E3684" s="488"/>
    </row>
    <row r="3685" spans="1:5" x14ac:dyDescent="0.2">
      <c r="A3685" s="488" t="s">
        <v>3942</v>
      </c>
      <c r="B3685" s="489">
        <v>187</v>
      </c>
      <c r="C3685" s="490">
        <v>0</v>
      </c>
      <c r="D3685" s="490">
        <v>90.2</v>
      </c>
      <c r="E3685" s="488"/>
    </row>
    <row r="3686" spans="1:5" x14ac:dyDescent="0.2">
      <c r="A3686" s="488" t="s">
        <v>3943</v>
      </c>
      <c r="B3686" s="489">
        <v>346</v>
      </c>
      <c r="C3686" s="490">
        <v>101.4</v>
      </c>
      <c r="D3686" s="490">
        <v>340.44</v>
      </c>
      <c r="E3686" s="488"/>
    </row>
    <row r="3687" spans="1:5" x14ac:dyDescent="0.2">
      <c r="A3687" s="488" t="s">
        <v>3944</v>
      </c>
      <c r="B3687" s="489">
        <v>234</v>
      </c>
      <c r="C3687" s="490">
        <v>525.04</v>
      </c>
      <c r="D3687" s="490">
        <v>686.71</v>
      </c>
      <c r="E3687" s="488"/>
    </row>
    <row r="3688" spans="1:5" x14ac:dyDescent="0.2">
      <c r="A3688" s="488" t="s">
        <v>3945</v>
      </c>
      <c r="B3688" s="489">
        <v>213</v>
      </c>
      <c r="C3688" s="490">
        <v>0</v>
      </c>
      <c r="D3688" s="490">
        <v>26.13</v>
      </c>
      <c r="E3688" s="488"/>
    </row>
    <row r="3689" spans="1:5" x14ac:dyDescent="0.2">
      <c r="A3689" s="488" t="s">
        <v>3946</v>
      </c>
      <c r="B3689" s="489">
        <v>201</v>
      </c>
      <c r="C3689" s="490">
        <v>0</v>
      </c>
      <c r="D3689" s="490">
        <v>121.18</v>
      </c>
      <c r="E3689" s="488"/>
    </row>
    <row r="3690" spans="1:5" x14ac:dyDescent="0.2">
      <c r="A3690" s="488" t="s">
        <v>3947</v>
      </c>
      <c r="B3690" s="489">
        <v>535</v>
      </c>
      <c r="C3690" s="490">
        <v>0</v>
      </c>
      <c r="D3690" s="490">
        <v>258.5</v>
      </c>
      <c r="E3690" s="488"/>
    </row>
    <row r="3691" spans="1:5" x14ac:dyDescent="0.2">
      <c r="A3691" s="488" t="s">
        <v>3948</v>
      </c>
      <c r="B3691" s="489">
        <v>211</v>
      </c>
      <c r="C3691" s="490">
        <v>0</v>
      </c>
      <c r="D3691" s="490">
        <v>124.49</v>
      </c>
      <c r="E3691" s="488"/>
    </row>
    <row r="3692" spans="1:5" x14ac:dyDescent="0.2">
      <c r="A3692" s="488" t="s">
        <v>3949</v>
      </c>
      <c r="B3692" s="489">
        <v>122</v>
      </c>
      <c r="C3692" s="490">
        <v>0</v>
      </c>
      <c r="D3692" s="490">
        <v>10.98</v>
      </c>
      <c r="E3692" s="488"/>
    </row>
    <row r="3693" spans="1:5" x14ac:dyDescent="0.2">
      <c r="A3693" s="488" t="s">
        <v>3950</v>
      </c>
      <c r="B3693" s="489">
        <v>163</v>
      </c>
      <c r="C3693" s="490">
        <v>0</v>
      </c>
      <c r="D3693" s="490">
        <v>107.25</v>
      </c>
      <c r="E3693" s="488"/>
    </row>
    <row r="3694" spans="1:5" x14ac:dyDescent="0.2">
      <c r="A3694" s="488" t="s">
        <v>3951</v>
      </c>
      <c r="B3694" s="489">
        <v>802</v>
      </c>
      <c r="C3694" s="490">
        <v>0</v>
      </c>
      <c r="D3694" s="490">
        <v>317.8</v>
      </c>
      <c r="E3694" s="488"/>
    </row>
    <row r="3695" spans="1:5" x14ac:dyDescent="0.2">
      <c r="A3695" s="488" t="s">
        <v>3952</v>
      </c>
      <c r="B3695" s="489">
        <v>242</v>
      </c>
      <c r="C3695" s="490">
        <v>0</v>
      </c>
      <c r="D3695" s="490">
        <v>150.41</v>
      </c>
      <c r="E3695" s="488"/>
    </row>
    <row r="3696" spans="1:5" x14ac:dyDescent="0.2">
      <c r="A3696" s="488" t="s">
        <v>3953</v>
      </c>
      <c r="B3696" s="489">
        <v>293</v>
      </c>
      <c r="C3696" s="490">
        <v>0</v>
      </c>
      <c r="D3696" s="490">
        <v>194.61</v>
      </c>
      <c r="E3696" s="488"/>
    </row>
    <row r="3697" spans="1:5" x14ac:dyDescent="0.2">
      <c r="A3697" s="488" t="s">
        <v>3954</v>
      </c>
      <c r="B3697" s="489">
        <v>432</v>
      </c>
      <c r="C3697" s="490">
        <v>0</v>
      </c>
      <c r="D3697" s="490">
        <v>118.48</v>
      </c>
      <c r="E3697" s="488"/>
    </row>
    <row r="3698" spans="1:5" x14ac:dyDescent="0.2">
      <c r="A3698" s="488" t="s">
        <v>3955</v>
      </c>
      <c r="B3698" s="489">
        <v>114</v>
      </c>
      <c r="C3698" s="490">
        <v>378.06</v>
      </c>
      <c r="D3698" s="490">
        <v>456.82</v>
      </c>
      <c r="E3698" s="488"/>
    </row>
    <row r="3699" spans="1:5" x14ac:dyDescent="0.2">
      <c r="A3699" s="488" t="s">
        <v>3956</v>
      </c>
      <c r="B3699" s="489">
        <v>125</v>
      </c>
      <c r="C3699" s="490">
        <v>328.21</v>
      </c>
      <c r="D3699" s="490">
        <v>414.57</v>
      </c>
      <c r="E3699" s="488"/>
    </row>
    <row r="3700" spans="1:5" x14ac:dyDescent="0.2">
      <c r="A3700" s="488" t="s">
        <v>3957</v>
      </c>
      <c r="B3700" s="489">
        <v>192</v>
      </c>
      <c r="C3700" s="490">
        <v>96.1</v>
      </c>
      <c r="D3700" s="490">
        <v>228.74</v>
      </c>
      <c r="E3700" s="488"/>
    </row>
    <row r="3701" spans="1:5" x14ac:dyDescent="0.2">
      <c r="A3701" s="488" t="s">
        <v>3958</v>
      </c>
      <c r="B3701" s="489">
        <v>129</v>
      </c>
      <c r="C3701" s="490">
        <v>0</v>
      </c>
      <c r="D3701" s="490">
        <v>43.01</v>
      </c>
      <c r="E3701" s="488"/>
    </row>
    <row r="3702" spans="1:5" x14ac:dyDescent="0.2">
      <c r="A3702" s="488" t="s">
        <v>3959</v>
      </c>
      <c r="B3702" s="489">
        <v>82</v>
      </c>
      <c r="C3702" s="490">
        <v>0</v>
      </c>
      <c r="D3702" s="490">
        <v>32.14</v>
      </c>
      <c r="E3702" s="488"/>
    </row>
    <row r="3703" spans="1:5" x14ac:dyDescent="0.2">
      <c r="A3703" s="488" t="s">
        <v>3960</v>
      </c>
      <c r="B3703" s="489">
        <v>245</v>
      </c>
      <c r="C3703" s="490">
        <v>0</v>
      </c>
      <c r="D3703" s="490">
        <v>18.64</v>
      </c>
      <c r="E3703" s="488"/>
    </row>
    <row r="3704" spans="1:5" x14ac:dyDescent="0.2">
      <c r="A3704" s="488" t="s">
        <v>3961</v>
      </c>
      <c r="B3704" s="489">
        <v>206</v>
      </c>
      <c r="C3704" s="490">
        <v>0</v>
      </c>
      <c r="D3704" s="490">
        <v>44.73</v>
      </c>
      <c r="E3704" s="488"/>
    </row>
    <row r="3705" spans="1:5" x14ac:dyDescent="0.2">
      <c r="A3705" s="488" t="s">
        <v>3962</v>
      </c>
      <c r="B3705" s="489">
        <v>101</v>
      </c>
      <c r="C3705" s="490">
        <v>69.45</v>
      </c>
      <c r="D3705" s="490">
        <v>139.22999999999999</v>
      </c>
      <c r="E3705" s="488"/>
    </row>
    <row r="3706" spans="1:5" x14ac:dyDescent="0.2">
      <c r="A3706" s="488" t="s">
        <v>3963</v>
      </c>
      <c r="B3706" s="489">
        <v>179</v>
      </c>
      <c r="C3706" s="490">
        <v>2</v>
      </c>
      <c r="D3706" s="490">
        <v>125.67</v>
      </c>
      <c r="E3706" s="488"/>
    </row>
    <row r="3707" spans="1:5" x14ac:dyDescent="0.2">
      <c r="A3707" s="488" t="s">
        <v>3964</v>
      </c>
      <c r="B3707" s="489">
        <v>51</v>
      </c>
      <c r="C3707" s="490">
        <v>0</v>
      </c>
      <c r="D3707" s="490">
        <v>28.98</v>
      </c>
      <c r="E3707" s="488"/>
    </row>
    <row r="3708" spans="1:5" x14ac:dyDescent="0.2">
      <c r="A3708" s="488" t="s">
        <v>3965</v>
      </c>
      <c r="B3708" s="489">
        <v>799</v>
      </c>
      <c r="C3708" s="490">
        <v>3206.93</v>
      </c>
      <c r="D3708" s="490">
        <v>3758.93</v>
      </c>
      <c r="E3708" s="488"/>
    </row>
    <row r="3709" spans="1:5" x14ac:dyDescent="0.2">
      <c r="A3709" s="488" t="s">
        <v>3966</v>
      </c>
      <c r="B3709" s="489">
        <v>94</v>
      </c>
      <c r="C3709" s="490">
        <v>0</v>
      </c>
      <c r="D3709" s="490">
        <v>4.45</v>
      </c>
      <c r="E3709" s="488"/>
    </row>
    <row r="3710" spans="1:5" x14ac:dyDescent="0.2">
      <c r="A3710" s="488" t="s">
        <v>3967</v>
      </c>
      <c r="B3710" s="489">
        <v>357</v>
      </c>
      <c r="C3710" s="490">
        <v>101.7</v>
      </c>
      <c r="D3710" s="490">
        <v>348.33</v>
      </c>
      <c r="E3710" s="488"/>
    </row>
    <row r="3711" spans="1:5" x14ac:dyDescent="0.2">
      <c r="A3711" s="488" t="s">
        <v>3968</v>
      </c>
      <c r="B3711" s="489">
        <v>126</v>
      </c>
      <c r="C3711" s="490">
        <v>58.18</v>
      </c>
      <c r="D3711" s="490">
        <v>145.22</v>
      </c>
      <c r="E3711" s="488"/>
    </row>
    <row r="3712" spans="1:5" x14ac:dyDescent="0.2">
      <c r="A3712" s="488" t="s">
        <v>3969</v>
      </c>
      <c r="B3712" s="489">
        <v>238</v>
      </c>
      <c r="C3712" s="490">
        <v>51.92</v>
      </c>
      <c r="D3712" s="490">
        <v>216.34</v>
      </c>
      <c r="E3712" s="488"/>
    </row>
    <row r="3713" spans="1:5" x14ac:dyDescent="0.2">
      <c r="A3713" s="488" t="s">
        <v>3970</v>
      </c>
      <c r="B3713" s="489">
        <v>469</v>
      </c>
      <c r="C3713" s="490">
        <v>0</v>
      </c>
      <c r="D3713" s="490">
        <v>45.46</v>
      </c>
      <c r="E3713" s="488"/>
    </row>
    <row r="3714" spans="1:5" x14ac:dyDescent="0.2">
      <c r="A3714" s="488" t="s">
        <v>3971</v>
      </c>
      <c r="B3714" s="489">
        <v>221</v>
      </c>
      <c r="C3714" s="490">
        <v>0</v>
      </c>
      <c r="D3714" s="490">
        <v>29.7</v>
      </c>
      <c r="E3714" s="488"/>
    </row>
    <row r="3715" spans="1:5" x14ac:dyDescent="0.2">
      <c r="A3715" s="488" t="s">
        <v>3972</v>
      </c>
      <c r="B3715" s="489">
        <v>443</v>
      </c>
      <c r="C3715" s="490">
        <v>6.8</v>
      </c>
      <c r="D3715" s="490">
        <v>312.85000000000002</v>
      </c>
      <c r="E3715" s="488"/>
    </row>
    <row r="3716" spans="1:5" x14ac:dyDescent="0.2">
      <c r="A3716" s="488" t="s">
        <v>3973</v>
      </c>
      <c r="B3716" s="489">
        <v>149</v>
      </c>
      <c r="C3716" s="490">
        <v>0</v>
      </c>
      <c r="D3716" s="490">
        <v>93.2</v>
      </c>
      <c r="E3716" s="488"/>
    </row>
    <row r="3717" spans="1:5" x14ac:dyDescent="0.2">
      <c r="A3717" s="488" t="s">
        <v>3974</v>
      </c>
      <c r="B3717" s="489">
        <v>211</v>
      </c>
      <c r="C3717" s="490">
        <v>0</v>
      </c>
      <c r="D3717" s="490">
        <v>47.31</v>
      </c>
      <c r="E3717" s="488"/>
    </row>
    <row r="3718" spans="1:5" x14ac:dyDescent="0.2">
      <c r="A3718" s="488" t="s">
        <v>3975</v>
      </c>
      <c r="B3718" s="489">
        <v>246</v>
      </c>
      <c r="C3718" s="490">
        <v>217.21</v>
      </c>
      <c r="D3718" s="490">
        <v>387.17</v>
      </c>
      <c r="E3718" s="488"/>
    </row>
    <row r="3719" spans="1:5" x14ac:dyDescent="0.2">
      <c r="A3719" s="488" t="s">
        <v>3976</v>
      </c>
      <c r="B3719" s="489">
        <v>52</v>
      </c>
      <c r="C3719" s="490">
        <v>155.96</v>
      </c>
      <c r="D3719" s="490">
        <v>191.89</v>
      </c>
      <c r="E3719" s="488"/>
    </row>
    <row r="3720" spans="1:5" x14ac:dyDescent="0.2">
      <c r="A3720" s="488" t="s">
        <v>3977</v>
      </c>
      <c r="B3720" s="489">
        <v>58</v>
      </c>
      <c r="C3720" s="490">
        <v>3.53</v>
      </c>
      <c r="D3720" s="490">
        <v>43.6</v>
      </c>
      <c r="E3720" s="488"/>
    </row>
    <row r="3721" spans="1:5" x14ac:dyDescent="0.2">
      <c r="A3721" s="488" t="s">
        <v>3978</v>
      </c>
      <c r="B3721" s="489">
        <v>108</v>
      </c>
      <c r="C3721" s="490">
        <v>2.2599999999999998</v>
      </c>
      <c r="D3721" s="490">
        <v>76.87</v>
      </c>
      <c r="E3721" s="488"/>
    </row>
    <row r="3722" spans="1:5" x14ac:dyDescent="0.2">
      <c r="A3722" s="488" t="s">
        <v>3979</v>
      </c>
      <c r="B3722" s="489">
        <v>178</v>
      </c>
      <c r="C3722" s="490">
        <v>30.65</v>
      </c>
      <c r="D3722" s="490">
        <v>153.62</v>
      </c>
      <c r="E3722" s="488"/>
    </row>
    <row r="3723" spans="1:5" x14ac:dyDescent="0.2">
      <c r="A3723" s="488" t="s">
        <v>3980</v>
      </c>
      <c r="B3723" s="489">
        <v>131</v>
      </c>
      <c r="C3723" s="490">
        <v>125.21</v>
      </c>
      <c r="D3723" s="490">
        <v>215.71</v>
      </c>
      <c r="E3723" s="488"/>
    </row>
    <row r="3724" spans="1:5" x14ac:dyDescent="0.2">
      <c r="A3724" s="488" t="s">
        <v>3981</v>
      </c>
      <c r="B3724" s="489">
        <v>48</v>
      </c>
      <c r="C3724" s="490">
        <v>6.51</v>
      </c>
      <c r="D3724" s="490">
        <v>39.67</v>
      </c>
      <c r="E3724" s="488"/>
    </row>
    <row r="3725" spans="1:5" x14ac:dyDescent="0.2">
      <c r="A3725" s="488" t="s">
        <v>3982</v>
      </c>
      <c r="B3725" s="489">
        <v>359</v>
      </c>
      <c r="C3725" s="490">
        <v>682.21</v>
      </c>
      <c r="D3725" s="490">
        <v>930.23</v>
      </c>
      <c r="E3725" s="488"/>
    </row>
    <row r="3726" spans="1:5" x14ac:dyDescent="0.2">
      <c r="A3726" s="488" t="s">
        <v>3983</v>
      </c>
      <c r="B3726" s="489">
        <v>121</v>
      </c>
      <c r="C3726" s="490">
        <v>17.96</v>
      </c>
      <c r="D3726" s="490">
        <v>101.55</v>
      </c>
      <c r="E3726" s="488"/>
    </row>
    <row r="3727" spans="1:5" x14ac:dyDescent="0.2">
      <c r="A3727" s="488" t="s">
        <v>3984</v>
      </c>
      <c r="B3727" s="489">
        <v>240</v>
      </c>
      <c r="C3727" s="490">
        <v>0</v>
      </c>
      <c r="D3727" s="490">
        <v>99.3</v>
      </c>
      <c r="E3727" s="488"/>
    </row>
    <row r="3728" spans="1:5" x14ac:dyDescent="0.2">
      <c r="A3728" s="488" t="s">
        <v>3985</v>
      </c>
      <c r="B3728" s="489">
        <v>249</v>
      </c>
      <c r="C3728" s="490">
        <v>54.35</v>
      </c>
      <c r="D3728" s="490">
        <v>226.38</v>
      </c>
      <c r="E3728" s="488"/>
    </row>
    <row r="3729" spans="1:5" x14ac:dyDescent="0.2">
      <c r="A3729" s="488" t="s">
        <v>3986</v>
      </c>
      <c r="B3729" s="489">
        <v>36</v>
      </c>
      <c r="C3729" s="490">
        <v>16.84</v>
      </c>
      <c r="D3729" s="490">
        <v>41.71</v>
      </c>
      <c r="E3729" s="488" t="s">
        <v>344</v>
      </c>
    </row>
    <row r="3730" spans="1:5" x14ac:dyDescent="0.2">
      <c r="A3730" s="488" t="s">
        <v>3987</v>
      </c>
      <c r="B3730" s="489">
        <v>46</v>
      </c>
      <c r="C3730" s="490">
        <v>7.22</v>
      </c>
      <c r="D3730" s="490">
        <v>39</v>
      </c>
      <c r="E3730" s="488"/>
    </row>
    <row r="3731" spans="1:5" x14ac:dyDescent="0.2">
      <c r="A3731" s="488" t="s">
        <v>3988</v>
      </c>
      <c r="B3731" s="489">
        <v>55</v>
      </c>
      <c r="C3731" s="490">
        <v>21.73</v>
      </c>
      <c r="D3731" s="490">
        <v>59.72</v>
      </c>
      <c r="E3731" s="488"/>
    </row>
    <row r="3732" spans="1:5" x14ac:dyDescent="0.2">
      <c r="A3732" s="488" t="s">
        <v>3989</v>
      </c>
      <c r="B3732" s="489">
        <v>172</v>
      </c>
      <c r="C3732" s="490">
        <v>112.47</v>
      </c>
      <c r="D3732" s="490">
        <v>231.3</v>
      </c>
      <c r="E3732" s="488"/>
    </row>
    <row r="3733" spans="1:5" x14ac:dyDescent="0.2">
      <c r="A3733" s="488" t="s">
        <v>3990</v>
      </c>
      <c r="B3733" s="489">
        <v>349</v>
      </c>
      <c r="C3733" s="490">
        <v>17.97</v>
      </c>
      <c r="D3733" s="490">
        <v>259.08999999999997</v>
      </c>
      <c r="E3733" s="488"/>
    </row>
    <row r="3734" spans="1:5" x14ac:dyDescent="0.2">
      <c r="A3734" s="488" t="s">
        <v>3991</v>
      </c>
      <c r="B3734" s="489">
        <v>106</v>
      </c>
      <c r="C3734" s="490">
        <v>251</v>
      </c>
      <c r="D3734" s="490">
        <v>324.23</v>
      </c>
      <c r="E3734" s="488"/>
    </row>
    <row r="3735" spans="1:5" x14ac:dyDescent="0.2">
      <c r="A3735" s="488" t="s">
        <v>3992</v>
      </c>
      <c r="B3735" s="489">
        <v>322</v>
      </c>
      <c r="C3735" s="490">
        <v>0</v>
      </c>
      <c r="D3735" s="490">
        <v>145.66999999999999</v>
      </c>
      <c r="E3735" s="488"/>
    </row>
    <row r="3736" spans="1:5" x14ac:dyDescent="0.2">
      <c r="A3736" s="488" t="s">
        <v>3993</v>
      </c>
      <c r="B3736" s="489">
        <v>90</v>
      </c>
      <c r="C3736" s="490">
        <v>0</v>
      </c>
      <c r="D3736" s="490">
        <v>47.62</v>
      </c>
      <c r="E3736" s="488"/>
    </row>
    <row r="3737" spans="1:5" x14ac:dyDescent="0.2">
      <c r="A3737" s="488" t="s">
        <v>3994</v>
      </c>
      <c r="B3737" s="489">
        <v>123</v>
      </c>
      <c r="C3737" s="490">
        <v>0</v>
      </c>
      <c r="D3737" s="490">
        <v>78.61</v>
      </c>
      <c r="E3737" s="488"/>
    </row>
    <row r="3738" spans="1:5" x14ac:dyDescent="0.2">
      <c r="A3738" s="488" t="s">
        <v>3995</v>
      </c>
      <c r="B3738" s="489">
        <v>273</v>
      </c>
      <c r="C3738" s="490">
        <v>0</v>
      </c>
      <c r="D3738" s="490">
        <v>176.58</v>
      </c>
      <c r="E3738" s="488"/>
    </row>
    <row r="3739" spans="1:5" x14ac:dyDescent="0.2">
      <c r="A3739" s="488" t="s">
        <v>3996</v>
      </c>
      <c r="B3739" s="489">
        <v>403</v>
      </c>
      <c r="C3739" s="490">
        <v>0</v>
      </c>
      <c r="D3739" s="490">
        <v>244.64</v>
      </c>
      <c r="E3739" s="488"/>
    </row>
    <row r="3740" spans="1:5" x14ac:dyDescent="0.2">
      <c r="A3740" s="488" t="s">
        <v>3997</v>
      </c>
      <c r="B3740" s="489">
        <v>145</v>
      </c>
      <c r="C3740" s="490">
        <v>114.61</v>
      </c>
      <c r="D3740" s="490">
        <v>214.79</v>
      </c>
      <c r="E3740" s="488"/>
    </row>
    <row r="3741" spans="1:5" x14ac:dyDescent="0.2">
      <c r="A3741" s="488" t="s">
        <v>3998</v>
      </c>
      <c r="B3741" s="489">
        <v>303</v>
      </c>
      <c r="C3741" s="490">
        <v>130.38999999999999</v>
      </c>
      <c r="D3741" s="490">
        <v>339.72</v>
      </c>
      <c r="E3741" s="488"/>
    </row>
    <row r="3742" spans="1:5" x14ac:dyDescent="0.2">
      <c r="A3742" s="488" t="s">
        <v>3999</v>
      </c>
      <c r="B3742" s="489">
        <v>32</v>
      </c>
      <c r="C3742" s="490">
        <v>0</v>
      </c>
      <c r="D3742" s="490">
        <v>0</v>
      </c>
      <c r="E3742" s="488" t="s">
        <v>344</v>
      </c>
    </row>
    <row r="3743" spans="1:5" x14ac:dyDescent="0.2">
      <c r="A3743" s="488" t="s">
        <v>4000</v>
      </c>
      <c r="B3743" s="489">
        <v>341</v>
      </c>
      <c r="C3743" s="490">
        <v>0</v>
      </c>
      <c r="D3743" s="490">
        <v>204.62</v>
      </c>
      <c r="E3743" s="488"/>
    </row>
    <row r="3744" spans="1:5" x14ac:dyDescent="0.2">
      <c r="A3744" s="488" t="s">
        <v>4001</v>
      </c>
      <c r="B3744" s="489">
        <v>398</v>
      </c>
      <c r="C3744" s="490">
        <v>842.43</v>
      </c>
      <c r="D3744" s="490">
        <v>1117.3900000000001</v>
      </c>
      <c r="E3744" s="488"/>
    </row>
    <row r="3745" spans="1:5" x14ac:dyDescent="0.2">
      <c r="A3745" s="488" t="s">
        <v>4002</v>
      </c>
      <c r="B3745" s="489">
        <v>240</v>
      </c>
      <c r="C3745" s="490">
        <v>551.07000000000005</v>
      </c>
      <c r="D3745" s="490">
        <v>716.88</v>
      </c>
      <c r="E3745" s="488"/>
    </row>
    <row r="3746" spans="1:5" x14ac:dyDescent="0.2">
      <c r="A3746" s="488" t="s">
        <v>4003</v>
      </c>
      <c r="B3746" s="489">
        <v>241</v>
      </c>
      <c r="C3746" s="490">
        <v>615.08000000000004</v>
      </c>
      <c r="D3746" s="490">
        <v>781.57</v>
      </c>
      <c r="E3746" s="488"/>
    </row>
    <row r="3747" spans="1:5" x14ac:dyDescent="0.2">
      <c r="A3747" s="488" t="s">
        <v>4004</v>
      </c>
      <c r="B3747" s="489">
        <v>150</v>
      </c>
      <c r="C3747" s="490">
        <v>0</v>
      </c>
      <c r="D3747" s="490">
        <v>95.26</v>
      </c>
      <c r="E3747" s="488"/>
    </row>
    <row r="3748" spans="1:5" x14ac:dyDescent="0.2">
      <c r="A3748" s="488" t="s">
        <v>4005</v>
      </c>
      <c r="B3748" s="489">
        <v>132</v>
      </c>
      <c r="C3748" s="490">
        <v>195.21</v>
      </c>
      <c r="D3748" s="490">
        <v>286.39999999999998</v>
      </c>
      <c r="E3748" s="488"/>
    </row>
    <row r="3749" spans="1:5" x14ac:dyDescent="0.2">
      <c r="A3749" s="488" t="s">
        <v>4006</v>
      </c>
      <c r="B3749" s="489">
        <v>201</v>
      </c>
      <c r="C3749" s="490">
        <v>0</v>
      </c>
      <c r="D3749" s="490">
        <v>91.23</v>
      </c>
      <c r="E3749" s="488"/>
    </row>
    <row r="3750" spans="1:5" x14ac:dyDescent="0.2">
      <c r="A3750" s="488" t="s">
        <v>4007</v>
      </c>
      <c r="B3750" s="489">
        <v>101</v>
      </c>
      <c r="C3750" s="490">
        <v>131.63</v>
      </c>
      <c r="D3750" s="490">
        <v>201.41</v>
      </c>
      <c r="E3750" s="488"/>
    </row>
    <row r="3751" spans="1:5" x14ac:dyDescent="0.2">
      <c r="A3751" s="488" t="s">
        <v>4008</v>
      </c>
      <c r="B3751" s="489">
        <v>530</v>
      </c>
      <c r="C3751" s="490">
        <v>0</v>
      </c>
      <c r="D3751" s="490">
        <v>184.65</v>
      </c>
      <c r="E3751" s="488"/>
    </row>
    <row r="3752" spans="1:5" x14ac:dyDescent="0.2">
      <c r="A3752" s="488" t="s">
        <v>4009</v>
      </c>
      <c r="B3752" s="489">
        <v>234</v>
      </c>
      <c r="C3752" s="490">
        <v>0</v>
      </c>
      <c r="D3752" s="490">
        <v>9.3000000000000007</v>
      </c>
      <c r="E3752" s="488"/>
    </row>
    <row r="3753" spans="1:5" x14ac:dyDescent="0.2">
      <c r="A3753" s="488" t="s">
        <v>4010</v>
      </c>
      <c r="B3753" s="489">
        <v>286</v>
      </c>
      <c r="C3753" s="490">
        <v>99.2</v>
      </c>
      <c r="D3753" s="490">
        <v>296.79000000000002</v>
      </c>
      <c r="E3753" s="488"/>
    </row>
    <row r="3754" spans="1:5" x14ac:dyDescent="0.2">
      <c r="A3754" s="488" t="s">
        <v>4011</v>
      </c>
      <c r="B3754" s="489">
        <v>212</v>
      </c>
      <c r="C3754" s="490">
        <v>0</v>
      </c>
      <c r="D3754" s="490">
        <v>105.54</v>
      </c>
      <c r="E3754" s="488"/>
    </row>
    <row r="3755" spans="1:5" x14ac:dyDescent="0.2">
      <c r="A3755" s="488" t="s">
        <v>4012</v>
      </c>
      <c r="B3755" s="489">
        <v>308</v>
      </c>
      <c r="C3755" s="490">
        <v>57.43</v>
      </c>
      <c r="D3755" s="490">
        <v>270.22000000000003</v>
      </c>
      <c r="E3755" s="488"/>
    </row>
    <row r="3756" spans="1:5" x14ac:dyDescent="0.2">
      <c r="A3756" s="488" t="s">
        <v>4013</v>
      </c>
      <c r="B3756" s="489">
        <v>180</v>
      </c>
      <c r="C3756" s="490">
        <v>211.31</v>
      </c>
      <c r="D3756" s="490">
        <v>335.66</v>
      </c>
      <c r="E3756" s="488"/>
    </row>
    <row r="3757" spans="1:5" x14ac:dyDescent="0.2">
      <c r="A3757" s="488" t="s">
        <v>4014</v>
      </c>
      <c r="B3757" s="489">
        <v>200</v>
      </c>
      <c r="C3757" s="490">
        <v>0</v>
      </c>
      <c r="D3757" s="490">
        <v>80.349999999999994</v>
      </c>
      <c r="E3757" s="488"/>
    </row>
    <row r="3758" spans="1:5" x14ac:dyDescent="0.2">
      <c r="A3758" s="488" t="s">
        <v>4015</v>
      </c>
      <c r="B3758" s="489">
        <v>346</v>
      </c>
      <c r="C3758" s="490">
        <v>15.2</v>
      </c>
      <c r="D3758" s="490">
        <v>254.23</v>
      </c>
      <c r="E3758" s="488"/>
    </row>
    <row r="3759" spans="1:5" x14ac:dyDescent="0.2">
      <c r="A3759" s="488" t="s">
        <v>4016</v>
      </c>
      <c r="B3759" s="489">
        <v>169</v>
      </c>
      <c r="C3759" s="490">
        <v>40.03</v>
      </c>
      <c r="D3759" s="490">
        <v>156.79</v>
      </c>
      <c r="E3759" s="488"/>
    </row>
    <row r="3760" spans="1:5" x14ac:dyDescent="0.2">
      <c r="A3760" s="488" t="s">
        <v>4017</v>
      </c>
      <c r="B3760" s="489">
        <v>48</v>
      </c>
      <c r="C3760" s="490">
        <v>11.37</v>
      </c>
      <c r="D3760" s="490">
        <v>44.53</v>
      </c>
      <c r="E3760" s="488"/>
    </row>
    <row r="3761" spans="1:5" x14ac:dyDescent="0.2">
      <c r="A3761" s="488" t="s">
        <v>4018</v>
      </c>
      <c r="B3761" s="489">
        <v>65</v>
      </c>
      <c r="C3761" s="490">
        <v>0</v>
      </c>
      <c r="D3761" s="490">
        <v>41.64</v>
      </c>
      <c r="E3761" s="488"/>
    </row>
    <row r="3762" spans="1:5" x14ac:dyDescent="0.2">
      <c r="A3762" s="488" t="s">
        <v>4019</v>
      </c>
      <c r="B3762" s="489">
        <v>68</v>
      </c>
      <c r="C3762" s="490">
        <v>0</v>
      </c>
      <c r="D3762" s="490">
        <v>15.15</v>
      </c>
      <c r="E3762" s="488"/>
    </row>
    <row r="3763" spans="1:5" x14ac:dyDescent="0.2">
      <c r="A3763" s="488" t="s">
        <v>4020</v>
      </c>
      <c r="B3763" s="489">
        <v>94</v>
      </c>
      <c r="C3763" s="490">
        <v>0</v>
      </c>
      <c r="D3763" s="490">
        <v>61.31</v>
      </c>
      <c r="E3763" s="488"/>
    </row>
    <row r="3764" spans="1:5" x14ac:dyDescent="0.2">
      <c r="A3764" s="488" t="s">
        <v>4021</v>
      </c>
      <c r="B3764" s="489">
        <v>266</v>
      </c>
      <c r="C3764" s="490">
        <v>16.12</v>
      </c>
      <c r="D3764" s="490">
        <v>199.89</v>
      </c>
      <c r="E3764" s="488"/>
    </row>
    <row r="3765" spans="1:5" x14ac:dyDescent="0.2">
      <c r="A3765" s="488" t="s">
        <v>4022</v>
      </c>
      <c r="B3765" s="489">
        <v>49</v>
      </c>
      <c r="C3765" s="490">
        <v>0</v>
      </c>
      <c r="D3765" s="490">
        <v>15.54</v>
      </c>
      <c r="E3765" s="488"/>
    </row>
    <row r="3766" spans="1:5" x14ac:dyDescent="0.2">
      <c r="A3766" s="488" t="s">
        <v>4023</v>
      </c>
      <c r="B3766" s="489">
        <v>106</v>
      </c>
      <c r="C3766" s="490">
        <v>44.73</v>
      </c>
      <c r="D3766" s="490">
        <v>117.96</v>
      </c>
      <c r="E3766" s="488"/>
    </row>
    <row r="3767" spans="1:5" x14ac:dyDescent="0.2">
      <c r="A3767" s="488" t="s">
        <v>4024</v>
      </c>
      <c r="B3767" s="489">
        <v>102</v>
      </c>
      <c r="C3767" s="490">
        <v>0</v>
      </c>
      <c r="D3767" s="490">
        <v>45.33</v>
      </c>
      <c r="E3767" s="488"/>
    </row>
    <row r="3768" spans="1:5" x14ac:dyDescent="0.2">
      <c r="A3768" s="488" t="s">
        <v>4025</v>
      </c>
      <c r="B3768" s="489">
        <v>42</v>
      </c>
      <c r="C3768" s="490">
        <v>104.73</v>
      </c>
      <c r="D3768" s="490">
        <v>133.75</v>
      </c>
      <c r="E3768" s="488"/>
    </row>
    <row r="3769" spans="1:5" x14ac:dyDescent="0.2">
      <c r="A3769" s="488" t="s">
        <v>4026</v>
      </c>
      <c r="B3769" s="489">
        <v>54</v>
      </c>
      <c r="C3769" s="490">
        <v>21.72</v>
      </c>
      <c r="D3769" s="490">
        <v>59.03</v>
      </c>
      <c r="E3769" s="488"/>
    </row>
    <row r="3770" spans="1:5" x14ac:dyDescent="0.2">
      <c r="A3770" s="488" t="s">
        <v>4027</v>
      </c>
      <c r="B3770" s="489">
        <v>104</v>
      </c>
      <c r="C3770" s="490">
        <v>0</v>
      </c>
      <c r="D3770" s="490">
        <v>37.619999999999997</v>
      </c>
      <c r="E3770" s="488"/>
    </row>
    <row r="3771" spans="1:5" x14ac:dyDescent="0.2">
      <c r="A3771" s="488" t="s">
        <v>4028</v>
      </c>
      <c r="B3771" s="489">
        <v>169</v>
      </c>
      <c r="C3771" s="490">
        <v>71.27</v>
      </c>
      <c r="D3771" s="490">
        <v>188.02</v>
      </c>
      <c r="E3771" s="488"/>
    </row>
    <row r="3772" spans="1:5" x14ac:dyDescent="0.2">
      <c r="A3772" s="488" t="s">
        <v>4029</v>
      </c>
      <c r="B3772" s="489">
        <v>430</v>
      </c>
      <c r="C3772" s="490">
        <v>0</v>
      </c>
      <c r="D3772" s="490">
        <v>0</v>
      </c>
      <c r="E3772" s="488"/>
    </row>
    <row r="3773" spans="1:5" x14ac:dyDescent="0.2">
      <c r="A3773" s="488" t="s">
        <v>4030</v>
      </c>
      <c r="B3773" s="489">
        <v>578</v>
      </c>
      <c r="C3773" s="490">
        <v>0</v>
      </c>
      <c r="D3773" s="490">
        <v>349.75</v>
      </c>
      <c r="E3773" s="488"/>
    </row>
    <row r="3774" spans="1:5" x14ac:dyDescent="0.2">
      <c r="A3774" s="488" t="s">
        <v>4031</v>
      </c>
      <c r="B3774" s="489">
        <v>115</v>
      </c>
      <c r="C3774" s="490">
        <v>0</v>
      </c>
      <c r="D3774" s="490">
        <v>4.5199999999999996</v>
      </c>
      <c r="E3774" s="488"/>
    </row>
    <row r="3775" spans="1:5" x14ac:dyDescent="0.2">
      <c r="A3775" s="488" t="s">
        <v>4032</v>
      </c>
      <c r="B3775" s="489">
        <v>246</v>
      </c>
      <c r="C3775" s="490">
        <v>0</v>
      </c>
      <c r="D3775" s="490">
        <v>167.84</v>
      </c>
      <c r="E3775" s="488"/>
    </row>
    <row r="3776" spans="1:5" x14ac:dyDescent="0.2">
      <c r="A3776" s="488" t="s">
        <v>4033</v>
      </c>
      <c r="B3776" s="489">
        <v>184</v>
      </c>
      <c r="C3776" s="490">
        <v>47.11</v>
      </c>
      <c r="D3776" s="490">
        <v>174.23</v>
      </c>
      <c r="E3776" s="488"/>
    </row>
    <row r="3777" spans="1:5" x14ac:dyDescent="0.2">
      <c r="A3777" s="488" t="s">
        <v>4034</v>
      </c>
      <c r="B3777" s="489">
        <v>151</v>
      </c>
      <c r="C3777" s="490">
        <v>39.090000000000003</v>
      </c>
      <c r="D3777" s="490">
        <v>143.41</v>
      </c>
      <c r="E3777" s="488"/>
    </row>
    <row r="3778" spans="1:5" x14ac:dyDescent="0.2">
      <c r="A3778" s="488" t="s">
        <v>4035</v>
      </c>
      <c r="B3778" s="489">
        <v>262</v>
      </c>
      <c r="C3778" s="490">
        <v>0</v>
      </c>
      <c r="D3778" s="490">
        <v>158.49</v>
      </c>
      <c r="E3778" s="488"/>
    </row>
    <row r="3779" spans="1:5" x14ac:dyDescent="0.2">
      <c r="A3779" s="488" t="s">
        <v>4036</v>
      </c>
      <c r="B3779" s="489">
        <v>146</v>
      </c>
      <c r="C3779" s="490">
        <v>311.14999999999998</v>
      </c>
      <c r="D3779" s="490">
        <v>412.02</v>
      </c>
      <c r="E3779" s="488"/>
    </row>
    <row r="3780" spans="1:5" x14ac:dyDescent="0.2">
      <c r="A3780" s="488" t="s">
        <v>4037</v>
      </c>
      <c r="B3780" s="489">
        <v>104</v>
      </c>
      <c r="C3780" s="490">
        <v>32.380000000000003</v>
      </c>
      <c r="D3780" s="490">
        <v>104.23</v>
      </c>
      <c r="E3780" s="488"/>
    </row>
    <row r="3781" spans="1:5" x14ac:dyDescent="0.2">
      <c r="A3781" s="488" t="s">
        <v>4038</v>
      </c>
      <c r="B3781" s="489">
        <v>65</v>
      </c>
      <c r="C3781" s="490">
        <v>0</v>
      </c>
      <c r="D3781" s="490">
        <v>4.3600000000000003</v>
      </c>
      <c r="E3781" s="488"/>
    </row>
    <row r="3782" spans="1:5" x14ac:dyDescent="0.2">
      <c r="A3782" s="488" t="s">
        <v>4039</v>
      </c>
      <c r="B3782" s="489">
        <v>188</v>
      </c>
      <c r="C3782" s="490">
        <v>0</v>
      </c>
      <c r="D3782" s="490">
        <v>92.11</v>
      </c>
      <c r="E3782" s="488"/>
    </row>
    <row r="3783" spans="1:5" x14ac:dyDescent="0.2">
      <c r="A3783" s="488" t="s">
        <v>4040</v>
      </c>
      <c r="B3783" s="489">
        <v>228</v>
      </c>
      <c r="C3783" s="490">
        <v>20.81</v>
      </c>
      <c r="D3783" s="490">
        <v>178.33</v>
      </c>
      <c r="E3783" s="488"/>
    </row>
    <row r="3784" spans="1:5" x14ac:dyDescent="0.2">
      <c r="A3784" s="488" t="s">
        <v>4041</v>
      </c>
      <c r="B3784" s="489">
        <v>323</v>
      </c>
      <c r="C3784" s="490">
        <v>402.24</v>
      </c>
      <c r="D3784" s="490">
        <v>625.39</v>
      </c>
      <c r="E3784" s="488"/>
    </row>
    <row r="3785" spans="1:5" x14ac:dyDescent="0.2">
      <c r="A3785" s="488" t="s">
        <v>4042</v>
      </c>
      <c r="B3785" s="489">
        <v>686</v>
      </c>
      <c r="C3785" s="490">
        <v>0</v>
      </c>
      <c r="D3785" s="490">
        <v>383.75</v>
      </c>
      <c r="E3785" s="488"/>
    </row>
    <row r="3786" spans="1:5" x14ac:dyDescent="0.2">
      <c r="A3786" s="488" t="s">
        <v>4043</v>
      </c>
      <c r="B3786" s="489">
        <v>201</v>
      </c>
      <c r="C3786" s="490">
        <v>134.36000000000001</v>
      </c>
      <c r="D3786" s="490">
        <v>273.22000000000003</v>
      </c>
      <c r="E3786" s="488"/>
    </row>
    <row r="3787" spans="1:5" x14ac:dyDescent="0.2">
      <c r="A3787" s="488" t="s">
        <v>4044</v>
      </c>
      <c r="B3787" s="489">
        <v>96</v>
      </c>
      <c r="C3787" s="490">
        <v>25.74</v>
      </c>
      <c r="D3787" s="490">
        <v>92.06</v>
      </c>
      <c r="E3787" s="488"/>
    </row>
    <row r="3788" spans="1:5" x14ac:dyDescent="0.2">
      <c r="A3788" s="488" t="s">
        <v>4045</v>
      </c>
      <c r="B3788" s="489">
        <v>381</v>
      </c>
      <c r="C3788" s="490">
        <v>0</v>
      </c>
      <c r="D3788" s="490">
        <v>143.97</v>
      </c>
      <c r="E3788" s="488"/>
    </row>
    <row r="3789" spans="1:5" x14ac:dyDescent="0.2">
      <c r="A3789" s="488" t="s">
        <v>4046</v>
      </c>
      <c r="B3789" s="489">
        <v>431</v>
      </c>
      <c r="C3789" s="490">
        <v>256.24</v>
      </c>
      <c r="D3789" s="490">
        <v>554</v>
      </c>
      <c r="E3789" s="488"/>
    </row>
    <row r="3790" spans="1:5" x14ac:dyDescent="0.2">
      <c r="A3790" s="488" t="s">
        <v>4047</v>
      </c>
      <c r="B3790" s="489">
        <v>60</v>
      </c>
      <c r="C3790" s="490">
        <v>0</v>
      </c>
      <c r="D3790" s="490">
        <v>4.99</v>
      </c>
      <c r="E3790" s="488"/>
    </row>
    <row r="3791" spans="1:5" x14ac:dyDescent="0.2">
      <c r="A3791" s="488" t="s">
        <v>4048</v>
      </c>
      <c r="B3791" s="489">
        <v>44</v>
      </c>
      <c r="C3791" s="490">
        <v>0.06</v>
      </c>
      <c r="D3791" s="490">
        <v>30.46</v>
      </c>
      <c r="E3791" s="488"/>
    </row>
    <row r="3792" spans="1:5" x14ac:dyDescent="0.2">
      <c r="A3792" s="488" t="s">
        <v>4049</v>
      </c>
      <c r="B3792" s="489">
        <v>33</v>
      </c>
      <c r="C3792" s="490">
        <v>76.819999999999993</v>
      </c>
      <c r="D3792" s="490">
        <v>99.62</v>
      </c>
      <c r="E3792" s="488" t="s">
        <v>344</v>
      </c>
    </row>
    <row r="3793" spans="1:5" x14ac:dyDescent="0.2">
      <c r="A3793" s="488" t="s">
        <v>4050</v>
      </c>
      <c r="B3793" s="489">
        <v>219</v>
      </c>
      <c r="C3793" s="490">
        <v>0</v>
      </c>
      <c r="D3793" s="490">
        <v>139.63</v>
      </c>
      <c r="E3793" s="488"/>
    </row>
    <row r="3794" spans="1:5" x14ac:dyDescent="0.2">
      <c r="A3794" s="488" t="s">
        <v>4051</v>
      </c>
      <c r="B3794" s="489">
        <v>292</v>
      </c>
      <c r="C3794" s="490">
        <v>137.75</v>
      </c>
      <c r="D3794" s="490">
        <v>339.48</v>
      </c>
      <c r="E3794" s="488"/>
    </row>
    <row r="3795" spans="1:5" x14ac:dyDescent="0.2">
      <c r="A3795" s="488" t="s">
        <v>4052</v>
      </c>
      <c r="B3795" s="489">
        <v>231</v>
      </c>
      <c r="C3795" s="490">
        <v>2.27</v>
      </c>
      <c r="D3795" s="490">
        <v>161.86000000000001</v>
      </c>
      <c r="E3795" s="488"/>
    </row>
    <row r="3796" spans="1:5" x14ac:dyDescent="0.2">
      <c r="A3796" s="488" t="s">
        <v>4053</v>
      </c>
      <c r="B3796" s="489">
        <v>642</v>
      </c>
      <c r="C3796" s="490">
        <v>767</v>
      </c>
      <c r="D3796" s="490">
        <v>1210.54</v>
      </c>
      <c r="E3796" s="488"/>
    </row>
    <row r="3797" spans="1:5" x14ac:dyDescent="0.2">
      <c r="A3797" s="488" t="s">
        <v>4054</v>
      </c>
      <c r="B3797" s="489">
        <v>69</v>
      </c>
      <c r="C3797" s="490">
        <v>0</v>
      </c>
      <c r="D3797" s="490">
        <v>31.98</v>
      </c>
      <c r="E3797" s="488"/>
    </row>
    <row r="3798" spans="1:5" x14ac:dyDescent="0.2">
      <c r="A3798" s="488" t="s">
        <v>4055</v>
      </c>
      <c r="B3798" s="489">
        <v>99</v>
      </c>
      <c r="C3798" s="490">
        <v>86.74</v>
      </c>
      <c r="D3798" s="490">
        <v>155.13999999999999</v>
      </c>
      <c r="E3798" s="488"/>
    </row>
    <row r="3799" spans="1:5" x14ac:dyDescent="0.2">
      <c r="A3799" s="488" t="s">
        <v>4056</v>
      </c>
      <c r="B3799" s="489">
        <v>69</v>
      </c>
      <c r="C3799" s="490">
        <v>13.88</v>
      </c>
      <c r="D3799" s="490">
        <v>61.55</v>
      </c>
      <c r="E3799" s="488"/>
    </row>
    <row r="3800" spans="1:5" x14ac:dyDescent="0.2">
      <c r="A3800" s="488" t="s">
        <v>4057</v>
      </c>
      <c r="B3800" s="489">
        <v>153</v>
      </c>
      <c r="C3800" s="490">
        <v>414.65</v>
      </c>
      <c r="D3800" s="490">
        <v>520.35</v>
      </c>
      <c r="E3800" s="488"/>
    </row>
    <row r="3801" spans="1:5" x14ac:dyDescent="0.2">
      <c r="A3801" s="488" t="s">
        <v>4058</v>
      </c>
      <c r="B3801" s="489">
        <v>37</v>
      </c>
      <c r="C3801" s="490">
        <v>0</v>
      </c>
      <c r="D3801" s="490">
        <v>0</v>
      </c>
      <c r="E3801" s="488" t="s">
        <v>344</v>
      </c>
    </row>
    <row r="3802" spans="1:5" x14ac:dyDescent="0.2">
      <c r="A3802" s="488" t="s">
        <v>4059</v>
      </c>
      <c r="B3802" s="489">
        <v>83</v>
      </c>
      <c r="C3802" s="490">
        <v>79.84</v>
      </c>
      <c r="D3802" s="490">
        <v>137.18</v>
      </c>
      <c r="E3802" s="488"/>
    </row>
    <row r="3803" spans="1:5" x14ac:dyDescent="0.2">
      <c r="A3803" s="488" t="s">
        <v>4060</v>
      </c>
      <c r="B3803" s="489">
        <v>33</v>
      </c>
      <c r="C3803" s="490">
        <v>0</v>
      </c>
      <c r="D3803" s="490">
        <v>21.8</v>
      </c>
      <c r="E3803" s="488" t="s">
        <v>344</v>
      </c>
    </row>
    <row r="3804" spans="1:5" x14ac:dyDescent="0.2">
      <c r="A3804" s="488" t="s">
        <v>4061</v>
      </c>
      <c r="B3804" s="489">
        <v>445</v>
      </c>
      <c r="C3804" s="490">
        <v>0</v>
      </c>
      <c r="D3804" s="490">
        <v>14.24</v>
      </c>
      <c r="E3804" s="488"/>
    </row>
    <row r="3805" spans="1:5" x14ac:dyDescent="0.2">
      <c r="A3805" s="488" t="s">
        <v>4062</v>
      </c>
      <c r="B3805" s="489">
        <v>329</v>
      </c>
      <c r="C3805" s="490">
        <v>252.43</v>
      </c>
      <c r="D3805" s="490">
        <v>479.73</v>
      </c>
      <c r="E3805" s="488"/>
    </row>
    <row r="3806" spans="1:5" x14ac:dyDescent="0.2">
      <c r="A3806" s="488" t="s">
        <v>4063</v>
      </c>
      <c r="B3806" s="489">
        <v>172</v>
      </c>
      <c r="C3806" s="490">
        <v>0</v>
      </c>
      <c r="D3806" s="490">
        <v>33.71</v>
      </c>
      <c r="E3806" s="488"/>
    </row>
    <row r="3807" spans="1:5" x14ac:dyDescent="0.2">
      <c r="A3807" s="488" t="s">
        <v>4064</v>
      </c>
      <c r="B3807" s="489">
        <v>184</v>
      </c>
      <c r="C3807" s="490">
        <v>54.34</v>
      </c>
      <c r="D3807" s="490">
        <v>181.46</v>
      </c>
      <c r="E3807" s="488"/>
    </row>
    <row r="3808" spans="1:5" x14ac:dyDescent="0.2">
      <c r="A3808" s="488" t="s">
        <v>4065</v>
      </c>
      <c r="B3808" s="489">
        <v>110</v>
      </c>
      <c r="C3808" s="490">
        <v>14.08</v>
      </c>
      <c r="D3808" s="490">
        <v>90.07</v>
      </c>
      <c r="E3808" s="488"/>
    </row>
    <row r="3809" spans="1:5" x14ac:dyDescent="0.2">
      <c r="A3809" s="488" t="s">
        <v>4066</v>
      </c>
      <c r="B3809" s="489">
        <v>98</v>
      </c>
      <c r="C3809" s="490">
        <v>0</v>
      </c>
      <c r="D3809" s="490">
        <v>34.18</v>
      </c>
      <c r="E3809" s="488"/>
    </row>
    <row r="3810" spans="1:5" x14ac:dyDescent="0.2">
      <c r="A3810" s="488" t="s">
        <v>4067</v>
      </c>
      <c r="B3810" s="489">
        <v>268</v>
      </c>
      <c r="C3810" s="490">
        <v>736.41</v>
      </c>
      <c r="D3810" s="490">
        <v>921.56</v>
      </c>
      <c r="E3810" s="488"/>
    </row>
    <row r="3811" spans="1:5" x14ac:dyDescent="0.2">
      <c r="A3811" s="488" t="s">
        <v>4068</v>
      </c>
      <c r="B3811" s="489">
        <v>132</v>
      </c>
      <c r="C3811" s="490">
        <v>119.48</v>
      </c>
      <c r="D3811" s="490">
        <v>210.67</v>
      </c>
      <c r="E3811" s="488"/>
    </row>
    <row r="3812" spans="1:5" x14ac:dyDescent="0.2">
      <c r="A3812" s="488" t="s">
        <v>4069</v>
      </c>
      <c r="B3812" s="489">
        <v>415</v>
      </c>
      <c r="C3812" s="490">
        <v>178.04</v>
      </c>
      <c r="D3812" s="490">
        <v>464.75</v>
      </c>
      <c r="E3812" s="488"/>
    </row>
    <row r="3813" spans="1:5" x14ac:dyDescent="0.2">
      <c r="A3813" s="488" t="s">
        <v>4070</v>
      </c>
      <c r="B3813" s="489">
        <v>181</v>
      </c>
      <c r="C3813" s="490">
        <v>0</v>
      </c>
      <c r="D3813" s="490">
        <v>118.79</v>
      </c>
      <c r="E3813" s="488"/>
    </row>
    <row r="3814" spans="1:5" x14ac:dyDescent="0.2">
      <c r="A3814" s="488" t="s">
        <v>4071</v>
      </c>
      <c r="B3814" s="489">
        <v>480</v>
      </c>
      <c r="C3814" s="490">
        <v>0</v>
      </c>
      <c r="D3814" s="490">
        <v>154.16999999999999</v>
      </c>
      <c r="E3814" s="488"/>
    </row>
    <row r="3815" spans="1:5" x14ac:dyDescent="0.2">
      <c r="A3815" s="488" t="s">
        <v>4072</v>
      </c>
      <c r="B3815" s="489">
        <v>155</v>
      </c>
      <c r="C3815" s="490">
        <v>112.93</v>
      </c>
      <c r="D3815" s="490">
        <v>220.01</v>
      </c>
      <c r="E3815" s="488"/>
    </row>
    <row r="3816" spans="1:5" x14ac:dyDescent="0.2">
      <c r="A3816" s="488" t="s">
        <v>4073</v>
      </c>
      <c r="B3816" s="489">
        <v>230</v>
      </c>
      <c r="C3816" s="490">
        <v>0</v>
      </c>
      <c r="D3816" s="490">
        <v>39.81</v>
      </c>
      <c r="E3816" s="488"/>
    </row>
    <row r="3817" spans="1:5" x14ac:dyDescent="0.2">
      <c r="A3817" s="488" t="s">
        <v>4074</v>
      </c>
      <c r="B3817" s="489">
        <v>252</v>
      </c>
      <c r="C3817" s="490">
        <v>0</v>
      </c>
      <c r="D3817" s="490">
        <v>94.33</v>
      </c>
      <c r="E3817" s="488"/>
    </row>
    <row r="3818" spans="1:5" x14ac:dyDescent="0.2">
      <c r="A3818" s="488" t="s">
        <v>4075</v>
      </c>
      <c r="B3818" s="489">
        <v>374</v>
      </c>
      <c r="C3818" s="490">
        <v>0</v>
      </c>
      <c r="D3818" s="490">
        <v>57.84</v>
      </c>
      <c r="E3818" s="488"/>
    </row>
    <row r="3819" spans="1:5" x14ac:dyDescent="0.2">
      <c r="A3819" s="488" t="s">
        <v>4076</v>
      </c>
      <c r="B3819" s="489">
        <v>420</v>
      </c>
      <c r="C3819" s="490">
        <v>98.51</v>
      </c>
      <c r="D3819" s="490">
        <v>388.67</v>
      </c>
      <c r="E3819" s="488"/>
    </row>
    <row r="3820" spans="1:5" x14ac:dyDescent="0.2">
      <c r="A3820" s="488" t="s">
        <v>4077</v>
      </c>
      <c r="B3820" s="489">
        <v>274</v>
      </c>
      <c r="C3820" s="490">
        <v>541.88</v>
      </c>
      <c r="D3820" s="490">
        <v>731.18</v>
      </c>
      <c r="E3820" s="488"/>
    </row>
    <row r="3821" spans="1:5" x14ac:dyDescent="0.2">
      <c r="A3821" s="488" t="s">
        <v>4078</v>
      </c>
      <c r="B3821" s="489">
        <v>265</v>
      </c>
      <c r="C3821" s="490">
        <v>409.96</v>
      </c>
      <c r="D3821" s="490">
        <v>593.04</v>
      </c>
      <c r="E3821" s="488"/>
    </row>
    <row r="3822" spans="1:5" x14ac:dyDescent="0.2">
      <c r="A3822" s="488" t="s">
        <v>4079</v>
      </c>
      <c r="B3822" s="489">
        <v>303</v>
      </c>
      <c r="C3822" s="490">
        <v>119.06</v>
      </c>
      <c r="D3822" s="490">
        <v>328.39</v>
      </c>
      <c r="E3822" s="488"/>
    </row>
    <row r="3823" spans="1:5" x14ac:dyDescent="0.2">
      <c r="A3823" s="488" t="s">
        <v>4080</v>
      </c>
      <c r="B3823" s="489">
        <v>89</v>
      </c>
      <c r="C3823" s="490">
        <v>188</v>
      </c>
      <c r="D3823" s="490">
        <v>249.48</v>
      </c>
      <c r="E3823" s="488"/>
    </row>
    <row r="3824" spans="1:5" x14ac:dyDescent="0.2">
      <c r="A3824" s="488" t="s">
        <v>4081</v>
      </c>
      <c r="B3824" s="489">
        <v>137</v>
      </c>
      <c r="C3824" s="490">
        <v>46.38</v>
      </c>
      <c r="D3824" s="490">
        <v>141.03</v>
      </c>
      <c r="E3824" s="488"/>
    </row>
    <row r="3825" spans="1:5" x14ac:dyDescent="0.2">
      <c r="A3825" s="488" t="s">
        <v>4082</v>
      </c>
      <c r="B3825" s="489">
        <v>424</v>
      </c>
      <c r="C3825" s="490">
        <v>34.6</v>
      </c>
      <c r="D3825" s="490">
        <v>327.52999999999997</v>
      </c>
      <c r="E3825" s="488"/>
    </row>
    <row r="3826" spans="1:5" x14ac:dyDescent="0.2">
      <c r="A3826" s="488" t="s">
        <v>4083</v>
      </c>
      <c r="B3826" s="489">
        <v>96</v>
      </c>
      <c r="C3826" s="490">
        <v>96.16</v>
      </c>
      <c r="D3826" s="490">
        <v>162.47999999999999</v>
      </c>
      <c r="E3826" s="488"/>
    </row>
    <row r="3827" spans="1:5" x14ac:dyDescent="0.2">
      <c r="A3827" s="488" t="s">
        <v>4084</v>
      </c>
      <c r="B3827" s="489">
        <v>242</v>
      </c>
      <c r="C3827" s="490">
        <v>0</v>
      </c>
      <c r="D3827" s="490">
        <v>160.58000000000001</v>
      </c>
      <c r="E3827" s="488"/>
    </row>
    <row r="3828" spans="1:5" x14ac:dyDescent="0.2">
      <c r="A3828" s="488" t="s">
        <v>4085</v>
      </c>
      <c r="B3828" s="489">
        <v>114</v>
      </c>
      <c r="C3828" s="490">
        <v>108.24</v>
      </c>
      <c r="D3828" s="490">
        <v>187</v>
      </c>
      <c r="E3828" s="488"/>
    </row>
    <row r="3829" spans="1:5" x14ac:dyDescent="0.2">
      <c r="A3829" s="488" t="s">
        <v>4086</v>
      </c>
      <c r="B3829" s="489">
        <v>198</v>
      </c>
      <c r="C3829" s="490">
        <v>0</v>
      </c>
      <c r="D3829" s="490">
        <v>126.85</v>
      </c>
      <c r="E3829" s="488"/>
    </row>
    <row r="3830" spans="1:5" x14ac:dyDescent="0.2">
      <c r="A3830" s="488" t="s">
        <v>4087</v>
      </c>
      <c r="B3830" s="489">
        <v>183</v>
      </c>
      <c r="C3830" s="490">
        <v>770.68</v>
      </c>
      <c r="D3830" s="490">
        <v>897.11</v>
      </c>
      <c r="E3830" s="488"/>
    </row>
    <row r="3831" spans="1:5" x14ac:dyDescent="0.2">
      <c r="A3831" s="488" t="s">
        <v>4088</v>
      </c>
      <c r="B3831" s="489">
        <v>259</v>
      </c>
      <c r="C3831" s="490">
        <v>170.3</v>
      </c>
      <c r="D3831" s="490">
        <v>349.23</v>
      </c>
      <c r="E3831" s="488"/>
    </row>
    <row r="3832" spans="1:5" x14ac:dyDescent="0.2">
      <c r="A3832" s="488" t="s">
        <v>4089</v>
      </c>
      <c r="B3832" s="489">
        <v>43</v>
      </c>
      <c r="C3832" s="490">
        <v>0</v>
      </c>
      <c r="D3832" s="490">
        <v>10.36</v>
      </c>
      <c r="E3832" s="488"/>
    </row>
    <row r="3833" spans="1:5" x14ac:dyDescent="0.2">
      <c r="A3833" s="488" t="s">
        <v>4090</v>
      </c>
      <c r="B3833" s="489">
        <v>82</v>
      </c>
      <c r="C3833" s="490">
        <v>0</v>
      </c>
      <c r="D3833" s="490">
        <v>19.37</v>
      </c>
      <c r="E3833" s="488"/>
    </row>
    <row r="3834" spans="1:5" x14ac:dyDescent="0.2">
      <c r="A3834" s="488" t="s">
        <v>4091</v>
      </c>
      <c r="B3834" s="489">
        <v>272</v>
      </c>
      <c r="C3834" s="490">
        <v>0</v>
      </c>
      <c r="D3834" s="490">
        <v>29.58</v>
      </c>
      <c r="E3834" s="488"/>
    </row>
    <row r="3835" spans="1:5" x14ac:dyDescent="0.2">
      <c r="A3835" s="488" t="s">
        <v>4092</v>
      </c>
      <c r="B3835" s="489">
        <v>256</v>
      </c>
      <c r="C3835" s="490">
        <v>0</v>
      </c>
      <c r="D3835" s="490">
        <v>43.66</v>
      </c>
      <c r="E3835" s="488"/>
    </row>
    <row r="3836" spans="1:5" x14ac:dyDescent="0.2">
      <c r="A3836" s="488" t="s">
        <v>4093</v>
      </c>
      <c r="B3836" s="489">
        <v>196</v>
      </c>
      <c r="C3836" s="490">
        <v>248.84</v>
      </c>
      <c r="D3836" s="490">
        <v>384.25</v>
      </c>
      <c r="E3836" s="488"/>
    </row>
    <row r="3837" spans="1:5" x14ac:dyDescent="0.2">
      <c r="A3837" s="488" t="s">
        <v>4094</v>
      </c>
      <c r="B3837" s="489">
        <v>102</v>
      </c>
      <c r="C3837" s="490">
        <v>0</v>
      </c>
      <c r="D3837" s="490">
        <v>25.61</v>
      </c>
      <c r="E3837" s="488"/>
    </row>
    <row r="3838" spans="1:5" x14ac:dyDescent="0.2">
      <c r="A3838" s="488" t="s">
        <v>4095</v>
      </c>
      <c r="B3838" s="489">
        <v>36</v>
      </c>
      <c r="C3838" s="490">
        <v>0</v>
      </c>
      <c r="D3838" s="490">
        <v>14.55</v>
      </c>
      <c r="E3838" s="488" t="s">
        <v>344</v>
      </c>
    </row>
    <row r="3839" spans="1:5" x14ac:dyDescent="0.2">
      <c r="A3839" s="488" t="s">
        <v>4096</v>
      </c>
      <c r="B3839" s="489">
        <v>160</v>
      </c>
      <c r="C3839" s="490">
        <v>0</v>
      </c>
      <c r="D3839" s="490">
        <v>57.27</v>
      </c>
      <c r="E3839" s="488"/>
    </row>
    <row r="3840" spans="1:5" x14ac:dyDescent="0.2">
      <c r="A3840" s="488" t="s">
        <v>4097</v>
      </c>
      <c r="B3840" s="489">
        <v>399</v>
      </c>
      <c r="C3840" s="490">
        <v>0</v>
      </c>
      <c r="D3840" s="490">
        <v>20.87</v>
      </c>
      <c r="E3840" s="488"/>
    </row>
    <row r="3841" spans="1:5" x14ac:dyDescent="0.2">
      <c r="A3841" s="488" t="s">
        <v>4098</v>
      </c>
      <c r="B3841" s="489">
        <v>93</v>
      </c>
      <c r="C3841" s="490">
        <v>0</v>
      </c>
      <c r="D3841" s="490">
        <v>58.03</v>
      </c>
      <c r="E3841" s="488"/>
    </row>
    <row r="3842" spans="1:5" x14ac:dyDescent="0.2">
      <c r="A3842" s="488" t="s">
        <v>4099</v>
      </c>
      <c r="B3842" s="489">
        <v>433</v>
      </c>
      <c r="C3842" s="490">
        <v>0</v>
      </c>
      <c r="D3842" s="490">
        <v>110.36</v>
      </c>
      <c r="E3842" s="488"/>
    </row>
    <row r="3843" spans="1:5" x14ac:dyDescent="0.2">
      <c r="A3843" s="488" t="s">
        <v>4100</v>
      </c>
      <c r="B3843" s="489">
        <v>495</v>
      </c>
      <c r="C3843" s="490">
        <v>391.57</v>
      </c>
      <c r="D3843" s="490">
        <v>733.55</v>
      </c>
      <c r="E3843" s="488"/>
    </row>
    <row r="3844" spans="1:5" x14ac:dyDescent="0.2">
      <c r="A3844" s="488" t="s">
        <v>4101</v>
      </c>
      <c r="B3844" s="489">
        <v>203</v>
      </c>
      <c r="C3844" s="490">
        <v>0</v>
      </c>
      <c r="D3844" s="490">
        <v>98.28</v>
      </c>
      <c r="E3844" s="488"/>
    </row>
    <row r="3845" spans="1:5" x14ac:dyDescent="0.2">
      <c r="A3845" s="488" t="s">
        <v>4102</v>
      </c>
      <c r="B3845" s="489">
        <v>170</v>
      </c>
      <c r="C3845" s="490">
        <v>0</v>
      </c>
      <c r="D3845" s="490">
        <v>91.83</v>
      </c>
      <c r="E3845" s="488"/>
    </row>
    <row r="3846" spans="1:5" x14ac:dyDescent="0.2">
      <c r="A3846" s="488" t="s">
        <v>4103</v>
      </c>
      <c r="B3846" s="489">
        <v>254</v>
      </c>
      <c r="C3846" s="490">
        <v>106.67</v>
      </c>
      <c r="D3846" s="490">
        <v>282.14999999999998</v>
      </c>
      <c r="E3846" s="488"/>
    </row>
    <row r="3847" spans="1:5" x14ac:dyDescent="0.2">
      <c r="A3847" s="488" t="s">
        <v>4104</v>
      </c>
      <c r="B3847" s="489">
        <v>103</v>
      </c>
      <c r="C3847" s="490">
        <v>0</v>
      </c>
      <c r="D3847" s="490">
        <v>59.37</v>
      </c>
      <c r="E3847" s="488"/>
    </row>
    <row r="3848" spans="1:5" x14ac:dyDescent="0.2">
      <c r="A3848" s="488" t="s">
        <v>4105</v>
      </c>
      <c r="B3848" s="489">
        <v>210</v>
      </c>
      <c r="C3848" s="490">
        <v>0</v>
      </c>
      <c r="D3848" s="490">
        <v>112.63</v>
      </c>
      <c r="E3848" s="488"/>
    </row>
    <row r="3849" spans="1:5" x14ac:dyDescent="0.2">
      <c r="A3849" s="488" t="s">
        <v>4106</v>
      </c>
      <c r="B3849" s="489">
        <v>289</v>
      </c>
      <c r="C3849" s="490">
        <v>0</v>
      </c>
      <c r="D3849" s="490">
        <v>164.9</v>
      </c>
      <c r="E3849" s="488"/>
    </row>
    <row r="3850" spans="1:5" x14ac:dyDescent="0.2">
      <c r="A3850" s="488" t="s">
        <v>4107</v>
      </c>
      <c r="B3850" s="489">
        <v>116</v>
      </c>
      <c r="C3850" s="490">
        <v>0</v>
      </c>
      <c r="D3850" s="490">
        <v>61.36</v>
      </c>
      <c r="E3850" s="488"/>
    </row>
    <row r="3851" spans="1:5" x14ac:dyDescent="0.2">
      <c r="A3851" s="488" t="s">
        <v>4108</v>
      </c>
      <c r="B3851" s="489">
        <v>195</v>
      </c>
      <c r="C3851" s="490">
        <v>666.63</v>
      </c>
      <c r="D3851" s="490">
        <v>801.35</v>
      </c>
      <c r="E3851" s="488"/>
    </row>
    <row r="3852" spans="1:5" x14ac:dyDescent="0.2">
      <c r="A3852" s="488" t="s">
        <v>4109</v>
      </c>
      <c r="B3852" s="489">
        <v>184</v>
      </c>
      <c r="C3852" s="490">
        <v>258.33</v>
      </c>
      <c r="D3852" s="490">
        <v>385.45</v>
      </c>
      <c r="E3852" s="488"/>
    </row>
    <row r="3853" spans="1:5" x14ac:dyDescent="0.2">
      <c r="A3853" s="488" t="s">
        <v>4110</v>
      </c>
      <c r="B3853" s="489">
        <v>283</v>
      </c>
      <c r="C3853" s="490">
        <v>0</v>
      </c>
      <c r="D3853" s="490">
        <v>151.37</v>
      </c>
      <c r="E3853" s="488"/>
    </row>
    <row r="3854" spans="1:5" x14ac:dyDescent="0.2">
      <c r="A3854" s="488" t="s">
        <v>4111</v>
      </c>
      <c r="B3854" s="489">
        <v>289</v>
      </c>
      <c r="C3854" s="490">
        <v>0</v>
      </c>
      <c r="D3854" s="490">
        <v>139.91999999999999</v>
      </c>
      <c r="E3854" s="488"/>
    </row>
    <row r="3855" spans="1:5" x14ac:dyDescent="0.2">
      <c r="A3855" s="488" t="s">
        <v>4112</v>
      </c>
      <c r="B3855" s="489">
        <v>123</v>
      </c>
      <c r="C3855" s="490">
        <v>138.72999999999999</v>
      </c>
      <c r="D3855" s="490">
        <v>223.7</v>
      </c>
      <c r="E3855" s="488"/>
    </row>
    <row r="3856" spans="1:5" x14ac:dyDescent="0.2">
      <c r="A3856" s="488" t="s">
        <v>4113</v>
      </c>
      <c r="B3856" s="489">
        <v>392</v>
      </c>
      <c r="C3856" s="490">
        <v>0</v>
      </c>
      <c r="D3856" s="490">
        <v>14.45</v>
      </c>
      <c r="E3856" s="488"/>
    </row>
    <row r="3857" spans="1:5" x14ac:dyDescent="0.2">
      <c r="A3857" s="488" t="s">
        <v>4114</v>
      </c>
      <c r="B3857" s="489">
        <v>49</v>
      </c>
      <c r="C3857" s="490">
        <v>0</v>
      </c>
      <c r="D3857" s="490">
        <v>25.34</v>
      </c>
      <c r="E3857" s="488"/>
    </row>
    <row r="3858" spans="1:5" x14ac:dyDescent="0.2">
      <c r="A3858" s="488" t="s">
        <v>4115</v>
      </c>
      <c r="B3858" s="489">
        <v>177</v>
      </c>
      <c r="C3858" s="490">
        <v>31.32</v>
      </c>
      <c r="D3858" s="490">
        <v>153.6</v>
      </c>
      <c r="E3858" s="488"/>
    </row>
    <row r="3859" spans="1:5" x14ac:dyDescent="0.2">
      <c r="A3859" s="488" t="s">
        <v>4116</v>
      </c>
      <c r="B3859" s="489">
        <v>153</v>
      </c>
      <c r="C3859" s="490">
        <v>33.79</v>
      </c>
      <c r="D3859" s="490">
        <v>139.49</v>
      </c>
      <c r="E3859" s="488"/>
    </row>
    <row r="3860" spans="1:5" x14ac:dyDescent="0.2">
      <c r="A3860" s="488" t="s">
        <v>4117</v>
      </c>
      <c r="B3860" s="489">
        <v>37</v>
      </c>
      <c r="C3860" s="490">
        <v>0</v>
      </c>
      <c r="D3860" s="490">
        <v>9.91</v>
      </c>
      <c r="E3860" s="488" t="s">
        <v>344</v>
      </c>
    </row>
    <row r="3861" spans="1:5" x14ac:dyDescent="0.2">
      <c r="A3861" s="488" t="s">
        <v>4118</v>
      </c>
      <c r="B3861" s="489">
        <v>434</v>
      </c>
      <c r="C3861" s="490">
        <v>534.85</v>
      </c>
      <c r="D3861" s="490">
        <v>834.69</v>
      </c>
      <c r="E3861" s="488"/>
    </row>
    <row r="3862" spans="1:5" x14ac:dyDescent="0.2">
      <c r="A3862" s="488" t="s">
        <v>4119</v>
      </c>
      <c r="B3862" s="489">
        <v>347</v>
      </c>
      <c r="C3862" s="490">
        <v>0</v>
      </c>
      <c r="D3862" s="490">
        <v>131.66999999999999</v>
      </c>
      <c r="E3862" s="488"/>
    </row>
    <row r="3863" spans="1:5" x14ac:dyDescent="0.2">
      <c r="A3863" s="488" t="s">
        <v>4120</v>
      </c>
      <c r="B3863" s="489">
        <v>127</v>
      </c>
      <c r="C3863" s="490">
        <v>0</v>
      </c>
      <c r="D3863" s="490">
        <v>54.33</v>
      </c>
      <c r="E3863" s="488"/>
    </row>
    <row r="3864" spans="1:5" x14ac:dyDescent="0.2">
      <c r="A3864" s="488" t="s">
        <v>4121</v>
      </c>
      <c r="B3864" s="489">
        <v>197</v>
      </c>
      <c r="C3864" s="490">
        <v>172.98</v>
      </c>
      <c r="D3864" s="490">
        <v>309.08</v>
      </c>
      <c r="E3864" s="488"/>
    </row>
    <row r="3865" spans="1:5" x14ac:dyDescent="0.2">
      <c r="A3865" s="488" t="s">
        <v>4122</v>
      </c>
      <c r="B3865" s="489">
        <v>181</v>
      </c>
      <c r="C3865" s="490">
        <v>4.33</v>
      </c>
      <c r="D3865" s="490">
        <v>129.38</v>
      </c>
      <c r="E3865" s="488"/>
    </row>
    <row r="3866" spans="1:5" x14ac:dyDescent="0.2">
      <c r="A3866" s="488" t="s">
        <v>4123</v>
      </c>
      <c r="B3866" s="489">
        <v>307</v>
      </c>
      <c r="C3866" s="490">
        <v>562.80999999999995</v>
      </c>
      <c r="D3866" s="490">
        <v>774.91</v>
      </c>
      <c r="E3866" s="488"/>
    </row>
    <row r="3867" spans="1:5" x14ac:dyDescent="0.2">
      <c r="A3867" s="488" t="s">
        <v>4124</v>
      </c>
      <c r="B3867" s="489">
        <v>158</v>
      </c>
      <c r="C3867" s="490">
        <v>106.51</v>
      </c>
      <c r="D3867" s="490">
        <v>215.67</v>
      </c>
      <c r="E3867" s="488"/>
    </row>
    <row r="3868" spans="1:5" x14ac:dyDescent="0.2">
      <c r="A3868" s="488" t="s">
        <v>4125</v>
      </c>
      <c r="B3868" s="489">
        <v>258</v>
      </c>
      <c r="C3868" s="490">
        <v>296.83</v>
      </c>
      <c r="D3868" s="490">
        <v>475.07</v>
      </c>
      <c r="E3868" s="488"/>
    </row>
    <row r="3869" spans="1:5" x14ac:dyDescent="0.2">
      <c r="A3869" s="488" t="s">
        <v>4126</v>
      </c>
      <c r="B3869" s="489">
        <v>150</v>
      </c>
      <c r="C3869" s="490">
        <v>0</v>
      </c>
      <c r="D3869" s="490">
        <v>42.35</v>
      </c>
      <c r="E3869" s="488"/>
    </row>
    <row r="3870" spans="1:5" x14ac:dyDescent="0.2">
      <c r="A3870" s="488" t="s">
        <v>4127</v>
      </c>
      <c r="B3870" s="489">
        <v>65</v>
      </c>
      <c r="C3870" s="490">
        <v>0</v>
      </c>
      <c r="D3870" s="490">
        <v>39.69</v>
      </c>
      <c r="E3870" s="488"/>
    </row>
    <row r="3871" spans="1:5" x14ac:dyDescent="0.2">
      <c r="A3871" s="488" t="s">
        <v>4128</v>
      </c>
      <c r="B3871" s="489">
        <v>194</v>
      </c>
      <c r="C3871" s="490">
        <v>461.96</v>
      </c>
      <c r="D3871" s="490">
        <v>595.98</v>
      </c>
      <c r="E3871" s="488"/>
    </row>
    <row r="3872" spans="1:5" x14ac:dyDescent="0.2">
      <c r="A3872" s="488" t="s">
        <v>4129</v>
      </c>
      <c r="B3872" s="489">
        <v>155</v>
      </c>
      <c r="C3872" s="490">
        <v>395.55</v>
      </c>
      <c r="D3872" s="490">
        <v>502.63</v>
      </c>
      <c r="E3872" s="488"/>
    </row>
    <row r="3873" spans="1:5" x14ac:dyDescent="0.2">
      <c r="A3873" s="488" t="s">
        <v>4130</v>
      </c>
      <c r="B3873" s="489">
        <v>229</v>
      </c>
      <c r="C3873" s="490">
        <v>754.11</v>
      </c>
      <c r="D3873" s="490">
        <v>912.32</v>
      </c>
      <c r="E3873" s="488"/>
    </row>
    <row r="3874" spans="1:5" x14ac:dyDescent="0.2">
      <c r="A3874" s="488" t="s">
        <v>4131</v>
      </c>
      <c r="B3874" s="489">
        <v>96</v>
      </c>
      <c r="C3874" s="490">
        <v>117.81</v>
      </c>
      <c r="D3874" s="490">
        <v>184.13</v>
      </c>
      <c r="E3874" s="488"/>
    </row>
    <row r="3875" spans="1:5" x14ac:dyDescent="0.2">
      <c r="A3875" s="488" t="s">
        <v>4132</v>
      </c>
      <c r="B3875" s="489">
        <v>334</v>
      </c>
      <c r="C3875" s="490">
        <v>0</v>
      </c>
      <c r="D3875" s="490">
        <v>57.96</v>
      </c>
      <c r="E3875" s="488"/>
    </row>
    <row r="3876" spans="1:5" x14ac:dyDescent="0.2">
      <c r="A3876" s="488" t="s">
        <v>4133</v>
      </c>
      <c r="B3876" s="489">
        <v>298</v>
      </c>
      <c r="C3876" s="490">
        <v>4.2</v>
      </c>
      <c r="D3876" s="490">
        <v>210.08</v>
      </c>
      <c r="E3876" s="488"/>
    </row>
    <row r="3877" spans="1:5" x14ac:dyDescent="0.2">
      <c r="A3877" s="488" t="s">
        <v>4134</v>
      </c>
      <c r="B3877" s="489">
        <v>422</v>
      </c>
      <c r="C3877" s="490">
        <v>0</v>
      </c>
      <c r="D3877" s="490">
        <v>51.71</v>
      </c>
      <c r="E3877" s="488"/>
    </row>
    <row r="3878" spans="1:5" x14ac:dyDescent="0.2">
      <c r="A3878" s="488" t="s">
        <v>4135</v>
      </c>
      <c r="B3878" s="489">
        <v>429</v>
      </c>
      <c r="C3878" s="490">
        <v>0</v>
      </c>
      <c r="D3878" s="490">
        <v>286.16000000000003</v>
      </c>
      <c r="E3878" s="488"/>
    </row>
    <row r="3879" spans="1:5" x14ac:dyDescent="0.2">
      <c r="A3879" s="488" t="s">
        <v>4136</v>
      </c>
      <c r="B3879" s="489">
        <v>685</v>
      </c>
      <c r="C3879" s="490">
        <v>0</v>
      </c>
      <c r="D3879" s="490">
        <v>226.6</v>
      </c>
      <c r="E3879" s="488"/>
    </row>
    <row r="3880" spans="1:5" x14ac:dyDescent="0.2">
      <c r="A3880" s="488" t="s">
        <v>4137</v>
      </c>
      <c r="B3880" s="489">
        <v>230</v>
      </c>
      <c r="C3880" s="490">
        <v>0</v>
      </c>
      <c r="D3880" s="490">
        <v>109.54</v>
      </c>
      <c r="E3880" s="488"/>
    </row>
    <row r="3881" spans="1:5" x14ac:dyDescent="0.2">
      <c r="A3881" s="488" t="s">
        <v>4138</v>
      </c>
      <c r="B3881" s="489">
        <v>374</v>
      </c>
      <c r="C3881" s="490">
        <v>0</v>
      </c>
      <c r="D3881" s="490">
        <v>180.37</v>
      </c>
      <c r="E3881" s="488"/>
    </row>
    <row r="3882" spans="1:5" x14ac:dyDescent="0.2">
      <c r="A3882" s="488" t="s">
        <v>4139</v>
      </c>
      <c r="B3882" s="489">
        <v>53</v>
      </c>
      <c r="C3882" s="490">
        <v>0</v>
      </c>
      <c r="D3882" s="490">
        <v>10.029999999999999</v>
      </c>
      <c r="E3882" s="488"/>
    </row>
    <row r="3883" spans="1:5" x14ac:dyDescent="0.2">
      <c r="A3883" s="488" t="s">
        <v>4140</v>
      </c>
      <c r="B3883" s="489">
        <v>403</v>
      </c>
      <c r="C3883" s="490">
        <v>0</v>
      </c>
      <c r="D3883" s="490">
        <v>232.35</v>
      </c>
      <c r="E3883" s="488"/>
    </row>
    <row r="3884" spans="1:5" x14ac:dyDescent="0.2">
      <c r="A3884" s="488" t="s">
        <v>4141</v>
      </c>
      <c r="B3884" s="489">
        <v>201</v>
      </c>
      <c r="C3884" s="490">
        <v>69.489999999999995</v>
      </c>
      <c r="D3884" s="490">
        <v>208.35</v>
      </c>
      <c r="E3884" s="488"/>
    </row>
    <row r="3885" spans="1:5" x14ac:dyDescent="0.2">
      <c r="A3885" s="488" t="s">
        <v>4142</v>
      </c>
      <c r="B3885" s="489">
        <v>89</v>
      </c>
      <c r="C3885" s="490">
        <v>0</v>
      </c>
      <c r="D3885" s="490">
        <v>41.14</v>
      </c>
      <c r="E3885" s="488"/>
    </row>
    <row r="3886" spans="1:5" x14ac:dyDescent="0.2">
      <c r="A3886" s="488" t="s">
        <v>4143</v>
      </c>
      <c r="B3886" s="489">
        <v>102</v>
      </c>
      <c r="C3886" s="490">
        <v>0</v>
      </c>
      <c r="D3886" s="490">
        <v>33.35</v>
      </c>
      <c r="E3886" s="488"/>
    </row>
    <row r="3887" spans="1:5" x14ac:dyDescent="0.2">
      <c r="A3887" s="488" t="s">
        <v>4144</v>
      </c>
      <c r="B3887" s="489">
        <v>221</v>
      </c>
      <c r="C3887" s="490">
        <v>0</v>
      </c>
      <c r="D3887" s="490">
        <v>101.5</v>
      </c>
      <c r="E3887" s="488"/>
    </row>
    <row r="3888" spans="1:5" x14ac:dyDescent="0.2">
      <c r="A3888" s="488" t="s">
        <v>4145</v>
      </c>
      <c r="B3888" s="489">
        <v>124</v>
      </c>
      <c r="C3888" s="490">
        <v>446.8</v>
      </c>
      <c r="D3888" s="490">
        <v>532.47</v>
      </c>
      <c r="E3888" s="488"/>
    </row>
    <row r="3889" spans="1:5" x14ac:dyDescent="0.2">
      <c r="A3889" s="488" t="s">
        <v>4146</v>
      </c>
      <c r="B3889" s="489">
        <v>73</v>
      </c>
      <c r="C3889" s="490">
        <v>0</v>
      </c>
      <c r="D3889" s="490">
        <v>4.63</v>
      </c>
      <c r="E3889" s="488"/>
    </row>
    <row r="3890" spans="1:5" x14ac:dyDescent="0.2">
      <c r="A3890" s="488" t="s">
        <v>4147</v>
      </c>
      <c r="B3890" s="489">
        <v>397</v>
      </c>
      <c r="C3890" s="490">
        <v>1109.9000000000001</v>
      </c>
      <c r="D3890" s="490">
        <v>1384.17</v>
      </c>
      <c r="E3890" s="488"/>
    </row>
    <row r="3891" spans="1:5" x14ac:dyDescent="0.2">
      <c r="A3891" s="488" t="s">
        <v>4148</v>
      </c>
      <c r="B3891" s="489">
        <v>181</v>
      </c>
      <c r="C3891" s="490">
        <v>291.94</v>
      </c>
      <c r="D3891" s="490">
        <v>416.99</v>
      </c>
      <c r="E3891" s="488"/>
    </row>
    <row r="3892" spans="1:5" x14ac:dyDescent="0.2">
      <c r="A3892" s="488" t="s">
        <v>4149</v>
      </c>
      <c r="B3892" s="489">
        <v>182</v>
      </c>
      <c r="C3892" s="490">
        <v>209.54</v>
      </c>
      <c r="D3892" s="490">
        <v>335.28</v>
      </c>
      <c r="E3892" s="488"/>
    </row>
    <row r="3893" spans="1:5" x14ac:dyDescent="0.2">
      <c r="A3893" s="488" t="s">
        <v>4150</v>
      </c>
      <c r="B3893" s="489">
        <v>154</v>
      </c>
      <c r="C3893" s="490">
        <v>0</v>
      </c>
      <c r="D3893" s="490">
        <v>103.13</v>
      </c>
      <c r="E3893" s="488"/>
    </row>
    <row r="3894" spans="1:5" x14ac:dyDescent="0.2">
      <c r="A3894" s="488" t="s">
        <v>4151</v>
      </c>
      <c r="B3894" s="489">
        <v>54</v>
      </c>
      <c r="C3894" s="490">
        <v>0</v>
      </c>
      <c r="D3894" s="490">
        <v>24.65</v>
      </c>
      <c r="E3894" s="488"/>
    </row>
    <row r="3895" spans="1:5" x14ac:dyDescent="0.2">
      <c r="A3895" s="488" t="s">
        <v>4152</v>
      </c>
      <c r="B3895" s="489">
        <v>504</v>
      </c>
      <c r="C3895" s="490">
        <v>1479.67</v>
      </c>
      <c r="D3895" s="490">
        <v>1827.86</v>
      </c>
      <c r="E3895" s="488"/>
    </row>
    <row r="3896" spans="1:5" x14ac:dyDescent="0.2">
      <c r="A3896" s="488" t="s">
        <v>4153</v>
      </c>
      <c r="B3896" s="489">
        <v>180</v>
      </c>
      <c r="C3896" s="490">
        <v>536.63</v>
      </c>
      <c r="D3896" s="490">
        <v>660.99</v>
      </c>
      <c r="E3896" s="488"/>
    </row>
    <row r="3897" spans="1:5" x14ac:dyDescent="0.2">
      <c r="A3897" s="488" t="s">
        <v>4154</v>
      </c>
      <c r="B3897" s="489">
        <v>813</v>
      </c>
      <c r="C3897" s="490">
        <v>0</v>
      </c>
      <c r="D3897" s="490">
        <v>44.49</v>
      </c>
      <c r="E3897" s="488"/>
    </row>
    <row r="3898" spans="1:5" x14ac:dyDescent="0.2">
      <c r="A3898" s="488" t="s">
        <v>4155</v>
      </c>
      <c r="B3898" s="489">
        <v>107</v>
      </c>
      <c r="C3898" s="490">
        <v>0</v>
      </c>
      <c r="D3898" s="490">
        <v>28.67</v>
      </c>
      <c r="E3898" s="488"/>
    </row>
    <row r="3899" spans="1:5" x14ac:dyDescent="0.2">
      <c r="A3899" s="488" t="s">
        <v>4156</v>
      </c>
      <c r="B3899" s="489">
        <v>199</v>
      </c>
      <c r="C3899" s="490">
        <v>0</v>
      </c>
      <c r="D3899" s="490">
        <v>115.79</v>
      </c>
      <c r="E3899" s="488"/>
    </row>
    <row r="3900" spans="1:5" x14ac:dyDescent="0.2">
      <c r="A3900" s="488" t="s">
        <v>4157</v>
      </c>
      <c r="B3900" s="489">
        <v>123</v>
      </c>
      <c r="C3900" s="490">
        <v>0</v>
      </c>
      <c r="D3900" s="490">
        <v>18.32</v>
      </c>
      <c r="E3900" s="488"/>
    </row>
    <row r="3901" spans="1:5" x14ac:dyDescent="0.2">
      <c r="A3901" s="488" t="s">
        <v>4158</v>
      </c>
      <c r="B3901" s="489">
        <v>48</v>
      </c>
      <c r="C3901" s="490">
        <v>0.33</v>
      </c>
      <c r="D3901" s="490">
        <v>33.5</v>
      </c>
      <c r="E3901" s="488"/>
    </row>
    <row r="3902" spans="1:5" x14ac:dyDescent="0.2">
      <c r="A3902" s="488" t="s">
        <v>4159</v>
      </c>
      <c r="B3902" s="489">
        <v>135</v>
      </c>
      <c r="C3902" s="490">
        <v>40.07</v>
      </c>
      <c r="D3902" s="490">
        <v>133.34</v>
      </c>
      <c r="E3902" s="488"/>
    </row>
    <row r="3903" spans="1:5" x14ac:dyDescent="0.2">
      <c r="A3903" s="488" t="s">
        <v>4160</v>
      </c>
      <c r="B3903" s="489">
        <v>192</v>
      </c>
      <c r="C3903" s="490">
        <v>575.95000000000005</v>
      </c>
      <c r="D3903" s="490">
        <v>708.59</v>
      </c>
      <c r="E3903" s="488"/>
    </row>
    <row r="3904" spans="1:5" x14ac:dyDescent="0.2">
      <c r="A3904" s="488" t="s">
        <v>4161</v>
      </c>
      <c r="B3904" s="489">
        <v>253</v>
      </c>
      <c r="C3904" s="490">
        <v>0</v>
      </c>
      <c r="D3904" s="490">
        <v>105.16</v>
      </c>
      <c r="E3904" s="488"/>
    </row>
    <row r="3905" spans="1:5" x14ac:dyDescent="0.2">
      <c r="A3905" s="488" t="s">
        <v>4162</v>
      </c>
      <c r="B3905" s="489">
        <v>64</v>
      </c>
      <c r="C3905" s="490">
        <v>0</v>
      </c>
      <c r="D3905" s="490">
        <v>28.82</v>
      </c>
      <c r="E3905" s="488"/>
    </row>
    <row r="3906" spans="1:5" x14ac:dyDescent="0.2">
      <c r="A3906" s="488" t="s">
        <v>4163</v>
      </c>
      <c r="B3906" s="489">
        <v>323</v>
      </c>
      <c r="C3906" s="490">
        <v>33.29</v>
      </c>
      <c r="D3906" s="490">
        <v>256.44</v>
      </c>
      <c r="E3906" s="488"/>
    </row>
    <row r="3907" spans="1:5" x14ac:dyDescent="0.2">
      <c r="A3907" s="488" t="s">
        <v>4164</v>
      </c>
      <c r="B3907" s="489">
        <v>162</v>
      </c>
      <c r="C3907" s="490">
        <v>63.58</v>
      </c>
      <c r="D3907" s="490">
        <v>175.5</v>
      </c>
      <c r="E3907" s="488"/>
    </row>
    <row r="3908" spans="1:5" x14ac:dyDescent="0.2">
      <c r="A3908" s="488" t="s">
        <v>4165</v>
      </c>
      <c r="B3908" s="489">
        <v>373</v>
      </c>
      <c r="C3908" s="490">
        <v>804.13</v>
      </c>
      <c r="D3908" s="490">
        <v>1061.82</v>
      </c>
      <c r="E3908" s="488"/>
    </row>
    <row r="3909" spans="1:5" x14ac:dyDescent="0.2">
      <c r="A3909" s="488" t="s">
        <v>4166</v>
      </c>
      <c r="B3909" s="489">
        <v>240</v>
      </c>
      <c r="C3909" s="490">
        <v>0</v>
      </c>
      <c r="D3909" s="490">
        <v>101.7</v>
      </c>
      <c r="E3909" s="488"/>
    </row>
    <row r="3910" spans="1:5" x14ac:dyDescent="0.2">
      <c r="A3910" s="488" t="s">
        <v>4167</v>
      </c>
      <c r="B3910" s="489">
        <v>176</v>
      </c>
      <c r="C3910" s="490">
        <v>224.66</v>
      </c>
      <c r="D3910" s="490">
        <v>346.25</v>
      </c>
      <c r="E3910" s="488"/>
    </row>
    <row r="3911" spans="1:5" x14ac:dyDescent="0.2">
      <c r="A3911" s="488" t="s">
        <v>4168</v>
      </c>
      <c r="B3911" s="489">
        <v>188</v>
      </c>
      <c r="C3911" s="490">
        <v>485.9</v>
      </c>
      <c r="D3911" s="490">
        <v>615.78</v>
      </c>
      <c r="E3911" s="488"/>
    </row>
    <row r="3912" spans="1:5" x14ac:dyDescent="0.2">
      <c r="A3912" s="488" t="s">
        <v>4169</v>
      </c>
      <c r="B3912" s="489">
        <v>28</v>
      </c>
      <c r="C3912" s="490">
        <v>0</v>
      </c>
      <c r="D3912" s="490">
        <v>0</v>
      </c>
      <c r="E3912" s="488" t="s">
        <v>344</v>
      </c>
    </row>
    <row r="3913" spans="1:5" x14ac:dyDescent="0.2">
      <c r="A3913" s="488" t="s">
        <v>4170</v>
      </c>
      <c r="B3913" s="489">
        <v>296</v>
      </c>
      <c r="C3913" s="490">
        <v>0</v>
      </c>
      <c r="D3913" s="490">
        <v>178.34</v>
      </c>
      <c r="E3913" s="488"/>
    </row>
    <row r="3914" spans="1:5" x14ac:dyDescent="0.2">
      <c r="A3914" s="488" t="s">
        <v>4171</v>
      </c>
      <c r="B3914" s="489">
        <v>44</v>
      </c>
      <c r="C3914" s="490">
        <v>12.67</v>
      </c>
      <c r="D3914" s="490">
        <v>43.07</v>
      </c>
      <c r="E3914" s="488"/>
    </row>
    <row r="3915" spans="1:5" x14ac:dyDescent="0.2">
      <c r="A3915" s="488" t="s">
        <v>4172</v>
      </c>
      <c r="B3915" s="489">
        <v>80</v>
      </c>
      <c r="C3915" s="490">
        <v>0</v>
      </c>
      <c r="D3915" s="490">
        <v>4.8600000000000003</v>
      </c>
      <c r="E3915" s="488"/>
    </row>
    <row r="3916" spans="1:5" x14ac:dyDescent="0.2">
      <c r="A3916" s="488" t="s">
        <v>4173</v>
      </c>
      <c r="B3916" s="489">
        <v>633</v>
      </c>
      <c r="C3916" s="490">
        <v>0</v>
      </c>
      <c r="D3916" s="490">
        <v>67.08</v>
      </c>
      <c r="E3916" s="488"/>
    </row>
    <row r="3917" spans="1:5" x14ac:dyDescent="0.2">
      <c r="A3917" s="488" t="s">
        <v>4174</v>
      </c>
      <c r="B3917" s="489">
        <v>162</v>
      </c>
      <c r="C3917" s="490">
        <v>0</v>
      </c>
      <c r="D3917" s="490">
        <v>97.12</v>
      </c>
      <c r="E3917" s="488"/>
    </row>
    <row r="3918" spans="1:5" x14ac:dyDescent="0.2">
      <c r="A3918" s="488" t="s">
        <v>4175</v>
      </c>
      <c r="B3918" s="489">
        <v>66</v>
      </c>
      <c r="C3918" s="490">
        <v>2.14</v>
      </c>
      <c r="D3918" s="490">
        <v>47.74</v>
      </c>
      <c r="E3918" s="488"/>
    </row>
    <row r="3919" spans="1:5" x14ac:dyDescent="0.2">
      <c r="A3919" s="488" t="s">
        <v>4176</v>
      </c>
      <c r="B3919" s="489">
        <v>540</v>
      </c>
      <c r="C3919" s="490">
        <v>44.45</v>
      </c>
      <c r="D3919" s="490">
        <v>417.52</v>
      </c>
      <c r="E3919" s="488"/>
    </row>
    <row r="3920" spans="1:5" x14ac:dyDescent="0.2">
      <c r="A3920" s="488" t="s">
        <v>4177</v>
      </c>
      <c r="B3920" s="489">
        <v>124</v>
      </c>
      <c r="C3920" s="490">
        <v>137.13999999999999</v>
      </c>
      <c r="D3920" s="490">
        <v>222.81</v>
      </c>
      <c r="E3920" s="488"/>
    </row>
    <row r="3921" spans="1:5" x14ac:dyDescent="0.2">
      <c r="A3921" s="488" t="s">
        <v>4178</v>
      </c>
      <c r="B3921" s="489">
        <v>231</v>
      </c>
      <c r="C3921" s="490">
        <v>0</v>
      </c>
      <c r="D3921" s="490">
        <v>135.41</v>
      </c>
      <c r="E3921" s="488"/>
    </row>
    <row r="3922" spans="1:5" x14ac:dyDescent="0.2">
      <c r="A3922" s="488" t="s">
        <v>4179</v>
      </c>
      <c r="B3922" s="489">
        <v>195</v>
      </c>
      <c r="C3922" s="490">
        <v>339.76</v>
      </c>
      <c r="D3922" s="490">
        <v>474.48</v>
      </c>
      <c r="E3922" s="488"/>
    </row>
    <row r="3923" spans="1:5" x14ac:dyDescent="0.2">
      <c r="A3923" s="488" t="s">
        <v>4180</v>
      </c>
      <c r="B3923" s="489">
        <v>208</v>
      </c>
      <c r="C3923" s="490">
        <v>0</v>
      </c>
      <c r="D3923" s="490">
        <v>98.23</v>
      </c>
      <c r="E3923" s="488"/>
    </row>
    <row r="3924" spans="1:5" x14ac:dyDescent="0.2">
      <c r="A3924" s="488" t="s">
        <v>4181</v>
      </c>
      <c r="B3924" s="489">
        <v>219</v>
      </c>
      <c r="C3924" s="490">
        <v>21.93</v>
      </c>
      <c r="D3924" s="490">
        <v>173.23</v>
      </c>
      <c r="E3924" s="488"/>
    </row>
    <row r="3925" spans="1:5" x14ac:dyDescent="0.2">
      <c r="A3925" s="488" t="s">
        <v>4182</v>
      </c>
      <c r="B3925" s="489">
        <v>40</v>
      </c>
      <c r="C3925" s="490">
        <v>134.06</v>
      </c>
      <c r="D3925" s="490">
        <v>161.69999999999999</v>
      </c>
      <c r="E3925" s="488" t="s">
        <v>344</v>
      </c>
    </row>
    <row r="3926" spans="1:5" x14ac:dyDescent="0.2">
      <c r="A3926" s="488" t="s">
        <v>4183</v>
      </c>
      <c r="B3926" s="489">
        <v>311</v>
      </c>
      <c r="C3926" s="490">
        <v>150.22999999999999</v>
      </c>
      <c r="D3926" s="490">
        <v>365.09</v>
      </c>
      <c r="E3926" s="488"/>
    </row>
    <row r="3927" spans="1:5" x14ac:dyDescent="0.2">
      <c r="A3927" s="488" t="s">
        <v>4184</v>
      </c>
      <c r="B3927" s="489">
        <v>186</v>
      </c>
      <c r="C3927" s="490">
        <v>0</v>
      </c>
      <c r="D3927" s="490">
        <v>35.56</v>
      </c>
      <c r="E3927" s="488"/>
    </row>
    <row r="3928" spans="1:5" x14ac:dyDescent="0.2">
      <c r="A3928" s="488" t="s">
        <v>4185</v>
      </c>
      <c r="B3928" s="489">
        <v>182</v>
      </c>
      <c r="C3928" s="490">
        <v>0</v>
      </c>
      <c r="D3928" s="490">
        <v>105.62</v>
      </c>
      <c r="E3928" s="488"/>
    </row>
    <row r="3929" spans="1:5" x14ac:dyDescent="0.2">
      <c r="A3929" s="488" t="s">
        <v>4186</v>
      </c>
      <c r="B3929" s="489">
        <v>62</v>
      </c>
      <c r="C3929" s="490">
        <v>0</v>
      </c>
      <c r="D3929" s="490">
        <v>26.29</v>
      </c>
      <c r="E3929" s="488"/>
    </row>
    <row r="3930" spans="1:5" x14ac:dyDescent="0.2">
      <c r="A3930" s="488" t="s">
        <v>4187</v>
      </c>
      <c r="B3930" s="489">
        <v>382</v>
      </c>
      <c r="C3930" s="490">
        <v>901.91</v>
      </c>
      <c r="D3930" s="490">
        <v>1165.81</v>
      </c>
      <c r="E3930" s="488"/>
    </row>
    <row r="3931" spans="1:5" x14ac:dyDescent="0.2">
      <c r="A3931" s="488" t="s">
        <v>4188</v>
      </c>
      <c r="B3931" s="489">
        <v>177</v>
      </c>
      <c r="C3931" s="490">
        <v>101.5</v>
      </c>
      <c r="D3931" s="490">
        <v>223.79</v>
      </c>
      <c r="E3931" s="488"/>
    </row>
    <row r="3932" spans="1:5" x14ac:dyDescent="0.2">
      <c r="A3932" s="488" t="s">
        <v>4189</v>
      </c>
      <c r="B3932" s="489">
        <v>179</v>
      </c>
      <c r="C3932" s="490">
        <v>297.76</v>
      </c>
      <c r="D3932" s="490">
        <v>421.42</v>
      </c>
      <c r="E3932" s="488"/>
    </row>
    <row r="3933" spans="1:5" x14ac:dyDescent="0.2">
      <c r="A3933" s="488" t="s">
        <v>4190</v>
      </c>
      <c r="B3933" s="489">
        <v>125</v>
      </c>
      <c r="C3933" s="490">
        <v>400.36</v>
      </c>
      <c r="D3933" s="490">
        <v>486.72</v>
      </c>
      <c r="E3933" s="488"/>
    </row>
    <row r="3934" spans="1:5" x14ac:dyDescent="0.2">
      <c r="A3934" s="488" t="s">
        <v>4191</v>
      </c>
      <c r="B3934" s="489">
        <v>46</v>
      </c>
      <c r="C3934" s="490">
        <v>80.260000000000005</v>
      </c>
      <c r="D3934" s="490">
        <v>112.04</v>
      </c>
      <c r="E3934" s="488"/>
    </row>
    <row r="3935" spans="1:5" x14ac:dyDescent="0.2">
      <c r="A3935" s="488" t="s">
        <v>4192</v>
      </c>
      <c r="B3935" s="489">
        <v>223</v>
      </c>
      <c r="C3935" s="490">
        <v>95.95</v>
      </c>
      <c r="D3935" s="490">
        <v>250.01</v>
      </c>
      <c r="E3935" s="488"/>
    </row>
    <row r="3936" spans="1:5" x14ac:dyDescent="0.2">
      <c r="A3936" s="488" t="s">
        <v>4193</v>
      </c>
      <c r="B3936" s="489">
        <v>215</v>
      </c>
      <c r="C3936" s="490">
        <v>0</v>
      </c>
      <c r="D3936" s="490">
        <v>44.59</v>
      </c>
      <c r="E3936" s="488"/>
    </row>
    <row r="3937" spans="1:5" x14ac:dyDescent="0.2">
      <c r="A3937" s="488" t="s">
        <v>4194</v>
      </c>
      <c r="B3937" s="489">
        <v>385</v>
      </c>
      <c r="C3937" s="490">
        <v>935.32</v>
      </c>
      <c r="D3937" s="490">
        <v>1201.3</v>
      </c>
      <c r="E3937" s="488"/>
    </row>
    <row r="3938" spans="1:5" x14ac:dyDescent="0.2">
      <c r="A3938" s="488" t="s">
        <v>4195</v>
      </c>
      <c r="B3938" s="489">
        <v>184</v>
      </c>
      <c r="C3938" s="490">
        <v>563.75</v>
      </c>
      <c r="D3938" s="490">
        <v>690.86</v>
      </c>
      <c r="E3938" s="488"/>
    </row>
    <row r="3939" spans="1:5" x14ac:dyDescent="0.2">
      <c r="A3939" s="488" t="s">
        <v>4196</v>
      </c>
      <c r="B3939" s="489">
        <v>180</v>
      </c>
      <c r="C3939" s="490">
        <v>0</v>
      </c>
      <c r="D3939" s="490">
        <v>43.87</v>
      </c>
      <c r="E3939" s="488"/>
    </row>
    <row r="3940" spans="1:5" x14ac:dyDescent="0.2">
      <c r="A3940" s="488" t="s">
        <v>4197</v>
      </c>
      <c r="B3940" s="489">
        <v>109</v>
      </c>
      <c r="C3940" s="490">
        <v>0</v>
      </c>
      <c r="D3940" s="490">
        <v>71.25</v>
      </c>
      <c r="E3940" s="488"/>
    </row>
    <row r="3941" spans="1:5" x14ac:dyDescent="0.2">
      <c r="A3941" s="488" t="s">
        <v>4198</v>
      </c>
      <c r="B3941" s="489">
        <v>72</v>
      </c>
      <c r="C3941" s="490">
        <v>0</v>
      </c>
      <c r="D3941" s="490">
        <v>30.97</v>
      </c>
      <c r="E3941" s="488"/>
    </row>
    <row r="3942" spans="1:5" x14ac:dyDescent="0.2">
      <c r="A3942" s="488" t="s">
        <v>4199</v>
      </c>
      <c r="B3942" s="489">
        <v>248</v>
      </c>
      <c r="C3942" s="490">
        <v>280.01</v>
      </c>
      <c r="D3942" s="490">
        <v>451.34</v>
      </c>
      <c r="E3942" s="488"/>
    </row>
    <row r="3943" spans="1:5" x14ac:dyDescent="0.2">
      <c r="A3943" s="488" t="s">
        <v>4200</v>
      </c>
      <c r="B3943" s="489">
        <v>171</v>
      </c>
      <c r="C3943" s="490">
        <v>133.96</v>
      </c>
      <c r="D3943" s="490">
        <v>252.09</v>
      </c>
      <c r="E3943" s="488"/>
    </row>
    <row r="3944" spans="1:5" x14ac:dyDescent="0.2">
      <c r="A3944" s="488" t="s">
        <v>4201</v>
      </c>
      <c r="B3944" s="489">
        <v>187</v>
      </c>
      <c r="C3944" s="490">
        <v>0</v>
      </c>
      <c r="D3944" s="490">
        <v>59.89</v>
      </c>
      <c r="E3944" s="488"/>
    </row>
    <row r="3945" spans="1:5" x14ac:dyDescent="0.2">
      <c r="A3945" s="488" t="s">
        <v>4202</v>
      </c>
      <c r="B3945" s="489">
        <v>267</v>
      </c>
      <c r="C3945" s="490">
        <v>127.6</v>
      </c>
      <c r="D3945" s="490">
        <v>312.06</v>
      </c>
      <c r="E3945" s="488"/>
    </row>
    <row r="3946" spans="1:5" x14ac:dyDescent="0.2">
      <c r="A3946" s="488" t="s">
        <v>4203</v>
      </c>
      <c r="B3946" s="489">
        <v>350</v>
      </c>
      <c r="C3946" s="490">
        <v>199.15</v>
      </c>
      <c r="D3946" s="490">
        <v>440.96</v>
      </c>
      <c r="E3946" s="488"/>
    </row>
    <row r="3947" spans="1:5" x14ac:dyDescent="0.2">
      <c r="A3947" s="488" t="s">
        <v>4204</v>
      </c>
      <c r="B3947" s="489">
        <v>516</v>
      </c>
      <c r="C3947" s="490">
        <v>924.53</v>
      </c>
      <c r="D3947" s="490">
        <v>1281.02</v>
      </c>
      <c r="E3947" s="488"/>
    </row>
    <row r="3948" spans="1:5" x14ac:dyDescent="0.2">
      <c r="A3948" s="488" t="s">
        <v>4205</v>
      </c>
      <c r="B3948" s="489">
        <v>45</v>
      </c>
      <c r="C3948" s="490">
        <v>0</v>
      </c>
      <c r="D3948" s="490">
        <v>0</v>
      </c>
      <c r="E3948" s="488"/>
    </row>
    <row r="3949" spans="1:5" x14ac:dyDescent="0.2">
      <c r="A3949" s="488" t="s">
        <v>4206</v>
      </c>
      <c r="B3949" s="489">
        <v>245</v>
      </c>
      <c r="C3949" s="490">
        <v>101.58</v>
      </c>
      <c r="D3949" s="490">
        <v>270.85000000000002</v>
      </c>
      <c r="E3949" s="488"/>
    </row>
    <row r="3950" spans="1:5" x14ac:dyDescent="0.2">
      <c r="A3950" s="488" t="s">
        <v>4207</v>
      </c>
      <c r="B3950" s="489">
        <v>129</v>
      </c>
      <c r="C3950" s="490">
        <v>367.96</v>
      </c>
      <c r="D3950" s="490">
        <v>457.08</v>
      </c>
      <c r="E3950" s="488"/>
    </row>
    <row r="3951" spans="1:5" x14ac:dyDescent="0.2">
      <c r="A3951" s="488" t="s">
        <v>4208</v>
      </c>
      <c r="B3951" s="489">
        <v>195</v>
      </c>
      <c r="C3951" s="490">
        <v>0</v>
      </c>
      <c r="D3951" s="490">
        <v>91.08</v>
      </c>
      <c r="E3951" s="488"/>
    </row>
    <row r="3952" spans="1:5" x14ac:dyDescent="0.2">
      <c r="A3952" s="488" t="s">
        <v>4209</v>
      </c>
      <c r="B3952" s="489">
        <v>229</v>
      </c>
      <c r="C3952" s="490">
        <v>221.7</v>
      </c>
      <c r="D3952" s="490">
        <v>379.9</v>
      </c>
      <c r="E3952" s="488"/>
    </row>
    <row r="3953" spans="1:5" x14ac:dyDescent="0.2">
      <c r="A3953" s="488" t="s">
        <v>4210</v>
      </c>
      <c r="B3953" s="489">
        <v>46</v>
      </c>
      <c r="C3953" s="490">
        <v>0</v>
      </c>
      <c r="D3953" s="490">
        <v>4.53</v>
      </c>
      <c r="E3953" s="488"/>
    </row>
    <row r="3954" spans="1:5" x14ac:dyDescent="0.2">
      <c r="A3954" s="488" t="s">
        <v>4211</v>
      </c>
      <c r="B3954" s="489">
        <v>219</v>
      </c>
      <c r="C3954" s="490">
        <v>480.47</v>
      </c>
      <c r="D3954" s="490">
        <v>631.77</v>
      </c>
      <c r="E3954" s="488"/>
    </row>
    <row r="3955" spans="1:5" x14ac:dyDescent="0.2">
      <c r="A3955" s="488" t="s">
        <v>4212</v>
      </c>
      <c r="B3955" s="489">
        <v>136</v>
      </c>
      <c r="C3955" s="490">
        <v>72.66</v>
      </c>
      <c r="D3955" s="490">
        <v>166.62</v>
      </c>
      <c r="E3955" s="488"/>
    </row>
    <row r="3956" spans="1:5" x14ac:dyDescent="0.2">
      <c r="A3956" s="488" t="s">
        <v>4213</v>
      </c>
      <c r="B3956" s="489">
        <v>63</v>
      </c>
      <c r="C3956" s="490">
        <v>55.96</v>
      </c>
      <c r="D3956" s="490">
        <v>99.48</v>
      </c>
      <c r="E3956" s="488"/>
    </row>
    <row r="3957" spans="1:5" x14ac:dyDescent="0.2">
      <c r="A3957" s="488" t="s">
        <v>4214</v>
      </c>
      <c r="B3957" s="489">
        <v>31</v>
      </c>
      <c r="C3957" s="490">
        <v>11.5</v>
      </c>
      <c r="D3957" s="490">
        <v>32.92</v>
      </c>
      <c r="E3957" s="488" t="s">
        <v>344</v>
      </c>
    </row>
    <row r="3958" spans="1:5" x14ac:dyDescent="0.2">
      <c r="A3958" s="488" t="s">
        <v>4215</v>
      </c>
      <c r="B3958" s="489">
        <v>65</v>
      </c>
      <c r="C3958" s="490">
        <v>0</v>
      </c>
      <c r="D3958" s="490">
        <v>34.130000000000003</v>
      </c>
      <c r="E3958" s="488"/>
    </row>
    <row r="3959" spans="1:5" x14ac:dyDescent="0.2">
      <c r="A3959" s="488" t="s">
        <v>4216</v>
      </c>
      <c r="B3959" s="489">
        <v>30</v>
      </c>
      <c r="C3959" s="490">
        <v>0</v>
      </c>
      <c r="D3959" s="490">
        <v>4.4000000000000004</v>
      </c>
      <c r="E3959" s="488" t="s">
        <v>344</v>
      </c>
    </row>
    <row r="3960" spans="1:5" x14ac:dyDescent="0.2">
      <c r="A3960" s="488" t="s">
        <v>4217</v>
      </c>
      <c r="B3960" s="489">
        <v>313</v>
      </c>
      <c r="C3960" s="490">
        <v>804.31</v>
      </c>
      <c r="D3960" s="490">
        <v>1020.55</v>
      </c>
      <c r="E3960" s="488"/>
    </row>
    <row r="3961" spans="1:5" x14ac:dyDescent="0.2">
      <c r="A3961" s="488" t="s">
        <v>4218</v>
      </c>
      <c r="B3961" s="489">
        <v>59</v>
      </c>
      <c r="C3961" s="490">
        <v>0</v>
      </c>
      <c r="D3961" s="490">
        <v>10.9</v>
      </c>
      <c r="E3961" s="488"/>
    </row>
    <row r="3962" spans="1:5" x14ac:dyDescent="0.2">
      <c r="A3962" s="488" t="s">
        <v>4219</v>
      </c>
      <c r="B3962" s="489">
        <v>214</v>
      </c>
      <c r="C3962" s="490">
        <v>100.08</v>
      </c>
      <c r="D3962" s="490">
        <v>247.92</v>
      </c>
      <c r="E3962" s="488"/>
    </row>
    <row r="3963" spans="1:5" x14ac:dyDescent="0.2">
      <c r="A3963" s="488" t="s">
        <v>4220</v>
      </c>
      <c r="B3963" s="489">
        <v>452</v>
      </c>
      <c r="C3963" s="490">
        <v>0</v>
      </c>
      <c r="D3963" s="490">
        <v>0</v>
      </c>
      <c r="E3963" s="488"/>
    </row>
    <row r="3964" spans="1:5" x14ac:dyDescent="0.2">
      <c r="A3964" s="488" t="s">
        <v>4221</v>
      </c>
      <c r="B3964" s="489">
        <v>182</v>
      </c>
      <c r="C3964" s="490">
        <v>48.34</v>
      </c>
      <c r="D3964" s="490">
        <v>174.08</v>
      </c>
      <c r="E3964" s="488"/>
    </row>
    <row r="3965" spans="1:5" x14ac:dyDescent="0.2">
      <c r="A3965" s="488" t="s">
        <v>4222</v>
      </c>
      <c r="B3965" s="489">
        <v>285</v>
      </c>
      <c r="C3965" s="490">
        <v>0</v>
      </c>
      <c r="D3965" s="490">
        <v>186.64</v>
      </c>
      <c r="E3965" s="488"/>
    </row>
    <row r="3966" spans="1:5" x14ac:dyDescent="0.2">
      <c r="A3966" s="488" t="s">
        <v>4223</v>
      </c>
      <c r="B3966" s="489">
        <v>271</v>
      </c>
      <c r="C3966" s="490">
        <v>0</v>
      </c>
      <c r="D3966" s="490">
        <v>111.49</v>
      </c>
      <c r="E3966" s="488"/>
    </row>
    <row r="3967" spans="1:5" x14ac:dyDescent="0.2">
      <c r="A3967" s="488" t="s">
        <v>4224</v>
      </c>
      <c r="B3967" s="489">
        <v>554</v>
      </c>
      <c r="C3967" s="490">
        <v>0</v>
      </c>
      <c r="D3967" s="490">
        <v>169.08</v>
      </c>
      <c r="E3967" s="488"/>
    </row>
    <row r="3968" spans="1:5" x14ac:dyDescent="0.2">
      <c r="A3968" s="488" t="s">
        <v>4225</v>
      </c>
      <c r="B3968" s="489">
        <v>47</v>
      </c>
      <c r="C3968" s="490">
        <v>0</v>
      </c>
      <c r="D3968" s="490">
        <v>15.44</v>
      </c>
      <c r="E3968" s="488"/>
    </row>
    <row r="3969" spans="1:5" x14ac:dyDescent="0.2">
      <c r="A3969" s="488" t="s">
        <v>4226</v>
      </c>
      <c r="B3969" s="489">
        <v>322</v>
      </c>
      <c r="C3969" s="490">
        <v>0</v>
      </c>
      <c r="D3969" s="490">
        <v>144.97</v>
      </c>
      <c r="E3969" s="488"/>
    </row>
    <row r="3970" spans="1:5" x14ac:dyDescent="0.2">
      <c r="A3970" s="488" t="s">
        <v>4227</v>
      </c>
      <c r="B3970" s="489">
        <v>126</v>
      </c>
      <c r="C3970" s="490">
        <v>143.38</v>
      </c>
      <c r="D3970" s="490">
        <v>230.43</v>
      </c>
      <c r="E3970" s="488"/>
    </row>
    <row r="3971" spans="1:5" x14ac:dyDescent="0.2">
      <c r="A3971" s="488" t="s">
        <v>4228</v>
      </c>
      <c r="B3971" s="489">
        <v>364</v>
      </c>
      <c r="C3971" s="490">
        <v>500.22</v>
      </c>
      <c r="D3971" s="490">
        <v>751.69</v>
      </c>
      <c r="E3971" s="488"/>
    </row>
    <row r="3972" spans="1:5" x14ac:dyDescent="0.2">
      <c r="A3972" s="488" t="s">
        <v>4229</v>
      </c>
      <c r="B3972" s="489">
        <v>184</v>
      </c>
      <c r="C3972" s="490">
        <v>542.02</v>
      </c>
      <c r="D3972" s="490">
        <v>669.14</v>
      </c>
      <c r="E3972" s="488"/>
    </row>
    <row r="3973" spans="1:5" x14ac:dyDescent="0.2">
      <c r="A3973" s="488" t="s">
        <v>4230</v>
      </c>
      <c r="B3973" s="489">
        <v>275</v>
      </c>
      <c r="C3973" s="490">
        <v>905.08</v>
      </c>
      <c r="D3973" s="490">
        <v>1095.07</v>
      </c>
      <c r="E3973" s="488"/>
    </row>
    <row r="3974" spans="1:5" x14ac:dyDescent="0.2">
      <c r="A3974" s="488" t="s">
        <v>4231</v>
      </c>
      <c r="B3974" s="489">
        <v>212</v>
      </c>
      <c r="C3974" s="490">
        <v>1.1200000000000001</v>
      </c>
      <c r="D3974" s="490">
        <v>147.58000000000001</v>
      </c>
      <c r="E3974" s="488"/>
    </row>
    <row r="3975" spans="1:5" x14ac:dyDescent="0.2">
      <c r="A3975" s="488" t="s">
        <v>4232</v>
      </c>
      <c r="B3975" s="489">
        <v>223</v>
      </c>
      <c r="C3975" s="490">
        <v>673</v>
      </c>
      <c r="D3975" s="490">
        <v>827.06</v>
      </c>
      <c r="E3975" s="488"/>
    </row>
    <row r="3976" spans="1:5" x14ac:dyDescent="0.2">
      <c r="A3976" s="488" t="s">
        <v>4233</v>
      </c>
      <c r="B3976" s="489">
        <v>178</v>
      </c>
      <c r="C3976" s="490">
        <v>0</v>
      </c>
      <c r="D3976" s="490">
        <v>121.56</v>
      </c>
      <c r="E3976" s="488"/>
    </row>
    <row r="3977" spans="1:5" x14ac:dyDescent="0.2">
      <c r="A3977" s="488" t="s">
        <v>4234</v>
      </c>
      <c r="B3977" s="489">
        <v>197</v>
      </c>
      <c r="C3977" s="490">
        <v>0</v>
      </c>
      <c r="D3977" s="490">
        <v>107.74</v>
      </c>
      <c r="E3977" s="488"/>
    </row>
    <row r="3978" spans="1:5" x14ac:dyDescent="0.2">
      <c r="A3978" s="488" t="s">
        <v>4235</v>
      </c>
      <c r="B3978" s="489">
        <v>223</v>
      </c>
      <c r="C3978" s="490">
        <v>3.8</v>
      </c>
      <c r="D3978" s="490">
        <v>157.86000000000001</v>
      </c>
      <c r="E3978" s="488"/>
    </row>
    <row r="3979" spans="1:5" x14ac:dyDescent="0.2">
      <c r="A3979" s="488" t="s">
        <v>4236</v>
      </c>
      <c r="B3979" s="489">
        <v>197</v>
      </c>
      <c r="C3979" s="490">
        <v>0</v>
      </c>
      <c r="D3979" s="490">
        <v>104.2</v>
      </c>
      <c r="E3979" s="488"/>
    </row>
    <row r="3980" spans="1:5" x14ac:dyDescent="0.2">
      <c r="A3980" s="488" t="s">
        <v>4237</v>
      </c>
      <c r="B3980" s="489">
        <v>170</v>
      </c>
      <c r="C3980" s="490">
        <v>71.95</v>
      </c>
      <c r="D3980" s="490">
        <v>189.4</v>
      </c>
      <c r="E3980" s="488"/>
    </row>
    <row r="3981" spans="1:5" x14ac:dyDescent="0.2">
      <c r="A3981" s="488" t="s">
        <v>4238</v>
      </c>
      <c r="B3981" s="489">
        <v>242</v>
      </c>
      <c r="C3981" s="490">
        <v>79.239999999999995</v>
      </c>
      <c r="D3981" s="490">
        <v>246.43</v>
      </c>
      <c r="E3981" s="488"/>
    </row>
    <row r="3982" spans="1:5" x14ac:dyDescent="0.2">
      <c r="A3982" s="488" t="s">
        <v>4239</v>
      </c>
      <c r="B3982" s="489">
        <v>57</v>
      </c>
      <c r="C3982" s="490">
        <v>7.47</v>
      </c>
      <c r="D3982" s="490">
        <v>46.85</v>
      </c>
      <c r="E3982" s="488"/>
    </row>
    <row r="3983" spans="1:5" x14ac:dyDescent="0.2">
      <c r="A3983" s="488" t="s">
        <v>4240</v>
      </c>
      <c r="B3983" s="489">
        <v>186</v>
      </c>
      <c r="C3983" s="490">
        <v>12.03</v>
      </c>
      <c r="D3983" s="490">
        <v>140.53</v>
      </c>
      <c r="E3983" s="488"/>
    </row>
    <row r="3984" spans="1:5" x14ac:dyDescent="0.2">
      <c r="A3984" s="488" t="s">
        <v>4241</v>
      </c>
      <c r="B3984" s="489">
        <v>229</v>
      </c>
      <c r="C3984" s="490">
        <v>289.73</v>
      </c>
      <c r="D3984" s="490">
        <v>447.94</v>
      </c>
      <c r="E3984" s="488"/>
    </row>
    <row r="3985" spans="1:5" x14ac:dyDescent="0.2">
      <c r="A3985" s="488" t="s">
        <v>4242</v>
      </c>
      <c r="B3985" s="489">
        <v>66</v>
      </c>
      <c r="C3985" s="490">
        <v>0</v>
      </c>
      <c r="D3985" s="490">
        <v>14.57</v>
      </c>
      <c r="E3985" s="488"/>
    </row>
    <row r="3986" spans="1:5" x14ac:dyDescent="0.2">
      <c r="A3986" s="488" t="s">
        <v>4243</v>
      </c>
      <c r="B3986" s="489">
        <v>693</v>
      </c>
      <c r="C3986" s="490">
        <v>1101.28</v>
      </c>
      <c r="D3986" s="490">
        <v>1580.04</v>
      </c>
      <c r="E3986" s="488"/>
    </row>
    <row r="3987" spans="1:5" x14ac:dyDescent="0.2">
      <c r="A3987" s="488" t="s">
        <v>4244</v>
      </c>
      <c r="B3987" s="489">
        <v>221</v>
      </c>
      <c r="C3987" s="490">
        <v>130.29</v>
      </c>
      <c r="D3987" s="490">
        <v>282.97000000000003</v>
      </c>
      <c r="E3987" s="488"/>
    </row>
    <row r="3988" spans="1:5" x14ac:dyDescent="0.2">
      <c r="A3988" s="488" t="s">
        <v>4245</v>
      </c>
      <c r="B3988" s="489">
        <v>50</v>
      </c>
      <c r="C3988" s="490">
        <v>0</v>
      </c>
      <c r="D3988" s="490">
        <v>33.020000000000003</v>
      </c>
      <c r="E3988" s="488"/>
    </row>
    <row r="3989" spans="1:5" x14ac:dyDescent="0.2">
      <c r="A3989" s="488" t="s">
        <v>4246</v>
      </c>
      <c r="B3989" s="489">
        <v>531</v>
      </c>
      <c r="C3989" s="490">
        <v>0</v>
      </c>
      <c r="D3989" s="490">
        <v>96.61</v>
      </c>
      <c r="E3989" s="488"/>
    </row>
    <row r="3990" spans="1:5" x14ac:dyDescent="0.2">
      <c r="A3990" s="488" t="s">
        <v>4247</v>
      </c>
      <c r="B3990" s="489">
        <v>186</v>
      </c>
      <c r="C3990" s="490">
        <v>0</v>
      </c>
      <c r="D3990" s="490">
        <v>121.53</v>
      </c>
      <c r="E3990" s="488"/>
    </row>
    <row r="3991" spans="1:5" x14ac:dyDescent="0.2">
      <c r="A3991" s="488" t="s">
        <v>4248</v>
      </c>
      <c r="B3991" s="489">
        <v>41</v>
      </c>
      <c r="C3991" s="490">
        <v>0</v>
      </c>
      <c r="D3991" s="490">
        <v>0</v>
      </c>
      <c r="E3991" s="488"/>
    </row>
    <row r="3992" spans="1:5" x14ac:dyDescent="0.2">
      <c r="A3992" s="488" t="s">
        <v>4249</v>
      </c>
      <c r="B3992" s="489">
        <v>231</v>
      </c>
      <c r="C3992" s="490">
        <v>730.1</v>
      </c>
      <c r="D3992" s="490">
        <v>889.69</v>
      </c>
      <c r="E3992" s="488"/>
    </row>
    <row r="3993" spans="1:5" x14ac:dyDescent="0.2">
      <c r="A3993" s="488" t="s">
        <v>4250</v>
      </c>
      <c r="B3993" s="489">
        <v>122</v>
      </c>
      <c r="C3993" s="490">
        <v>95.64</v>
      </c>
      <c r="D3993" s="490">
        <v>179.93</v>
      </c>
      <c r="E3993" s="488"/>
    </row>
    <row r="3994" spans="1:5" x14ac:dyDescent="0.2">
      <c r="A3994" s="488" t="s">
        <v>4251</v>
      </c>
      <c r="B3994" s="489">
        <v>141</v>
      </c>
      <c r="C3994" s="490">
        <v>110.05</v>
      </c>
      <c r="D3994" s="490">
        <v>207.46</v>
      </c>
      <c r="E3994" s="488"/>
    </row>
    <row r="3995" spans="1:5" x14ac:dyDescent="0.2">
      <c r="A3995" s="488" t="s">
        <v>4252</v>
      </c>
      <c r="B3995" s="489">
        <v>195</v>
      </c>
      <c r="C3995" s="490">
        <v>375.11</v>
      </c>
      <c r="D3995" s="490">
        <v>509.83</v>
      </c>
      <c r="E3995" s="488"/>
    </row>
    <row r="3996" spans="1:5" x14ac:dyDescent="0.2">
      <c r="A3996" s="488" t="s">
        <v>4253</v>
      </c>
      <c r="B3996" s="489">
        <v>551</v>
      </c>
      <c r="C3996" s="490">
        <v>0</v>
      </c>
      <c r="D3996" s="490">
        <v>293.60000000000002</v>
      </c>
      <c r="E3996" s="488"/>
    </row>
    <row r="3997" spans="1:5" x14ac:dyDescent="0.2">
      <c r="A3997" s="488" t="s">
        <v>4254</v>
      </c>
      <c r="B3997" s="489">
        <v>159</v>
      </c>
      <c r="C3997" s="490">
        <v>0</v>
      </c>
      <c r="D3997" s="490">
        <v>100.31</v>
      </c>
      <c r="E3997" s="488"/>
    </row>
    <row r="3998" spans="1:5" x14ac:dyDescent="0.2">
      <c r="A3998" s="488" t="s">
        <v>4255</v>
      </c>
      <c r="B3998" s="489">
        <v>93</v>
      </c>
      <c r="C3998" s="490">
        <v>35.01</v>
      </c>
      <c r="D3998" s="490">
        <v>99.26</v>
      </c>
      <c r="E3998" s="488"/>
    </row>
    <row r="3999" spans="1:5" x14ac:dyDescent="0.2">
      <c r="A3999" s="488" t="s">
        <v>4256</v>
      </c>
      <c r="B3999" s="489">
        <v>119</v>
      </c>
      <c r="C3999" s="490">
        <v>0</v>
      </c>
      <c r="D3999" s="490">
        <v>15.39</v>
      </c>
      <c r="E3999" s="488"/>
    </row>
    <row r="4000" spans="1:5" x14ac:dyDescent="0.2">
      <c r="A4000" s="488" t="s">
        <v>4257</v>
      </c>
      <c r="B4000" s="489">
        <v>89</v>
      </c>
      <c r="C4000" s="490">
        <v>0</v>
      </c>
      <c r="D4000" s="490">
        <v>4.6500000000000004</v>
      </c>
      <c r="E4000" s="488"/>
    </row>
    <row r="4001" spans="1:5" x14ac:dyDescent="0.2">
      <c r="A4001" s="488" t="s">
        <v>4258</v>
      </c>
      <c r="B4001" s="489">
        <v>159</v>
      </c>
      <c r="C4001" s="490">
        <v>2.12</v>
      </c>
      <c r="D4001" s="490">
        <v>111.96</v>
      </c>
      <c r="E4001" s="488"/>
    </row>
    <row r="4002" spans="1:5" x14ac:dyDescent="0.2">
      <c r="A4002" s="488" t="s">
        <v>4259</v>
      </c>
      <c r="B4002" s="489">
        <v>168</v>
      </c>
      <c r="C4002" s="490">
        <v>143.33000000000001</v>
      </c>
      <c r="D4002" s="490">
        <v>259.39999999999998</v>
      </c>
      <c r="E4002" s="488"/>
    </row>
    <row r="4003" spans="1:5" x14ac:dyDescent="0.2">
      <c r="A4003" s="488" t="s">
        <v>4260</v>
      </c>
      <c r="B4003" s="489">
        <v>74</v>
      </c>
      <c r="C4003" s="490">
        <v>0</v>
      </c>
      <c r="D4003" s="490">
        <v>36.11</v>
      </c>
      <c r="E4003" s="488"/>
    </row>
    <row r="4004" spans="1:5" x14ac:dyDescent="0.2">
      <c r="A4004" s="488" t="s">
        <v>4261</v>
      </c>
      <c r="B4004" s="489">
        <v>102</v>
      </c>
      <c r="C4004" s="490">
        <v>101.31</v>
      </c>
      <c r="D4004" s="490">
        <v>171.78</v>
      </c>
      <c r="E4004" s="488"/>
    </row>
    <row r="4005" spans="1:5" x14ac:dyDescent="0.2">
      <c r="A4005" s="488" t="s">
        <v>4262</v>
      </c>
      <c r="B4005" s="489">
        <v>203</v>
      </c>
      <c r="C4005" s="490">
        <v>715.93</v>
      </c>
      <c r="D4005" s="490">
        <v>856.17</v>
      </c>
      <c r="E4005" s="488"/>
    </row>
    <row r="4006" spans="1:5" x14ac:dyDescent="0.2">
      <c r="A4006" s="488" t="s">
        <v>4263</v>
      </c>
      <c r="B4006" s="489">
        <v>256</v>
      </c>
      <c r="C4006" s="490">
        <v>155.18</v>
      </c>
      <c r="D4006" s="490">
        <v>332.04</v>
      </c>
      <c r="E4006" s="488"/>
    </row>
    <row r="4007" spans="1:5" x14ac:dyDescent="0.2">
      <c r="A4007" s="488" t="s">
        <v>4264</v>
      </c>
      <c r="B4007" s="489">
        <v>391</v>
      </c>
      <c r="C4007" s="490">
        <v>103.43</v>
      </c>
      <c r="D4007" s="490">
        <v>373.56</v>
      </c>
      <c r="E4007" s="488"/>
    </row>
    <row r="4008" spans="1:5" x14ac:dyDescent="0.2">
      <c r="A4008" s="488" t="s">
        <v>4265</v>
      </c>
      <c r="B4008" s="489">
        <v>203</v>
      </c>
      <c r="C4008" s="490">
        <v>0</v>
      </c>
      <c r="D4008" s="490">
        <v>27.02</v>
      </c>
      <c r="E4008" s="488"/>
    </row>
    <row r="4009" spans="1:5" x14ac:dyDescent="0.2">
      <c r="A4009" s="488" t="s">
        <v>4266</v>
      </c>
      <c r="B4009" s="489">
        <v>67</v>
      </c>
      <c r="C4009" s="490">
        <v>2.0299999999999998</v>
      </c>
      <c r="D4009" s="490">
        <v>48.31</v>
      </c>
      <c r="E4009" s="488"/>
    </row>
    <row r="4010" spans="1:5" x14ac:dyDescent="0.2">
      <c r="A4010" s="488" t="s">
        <v>4267</v>
      </c>
      <c r="B4010" s="489">
        <v>665</v>
      </c>
      <c r="C4010" s="490">
        <v>318.33</v>
      </c>
      <c r="D4010" s="490">
        <v>777.76</v>
      </c>
      <c r="E4010" s="488"/>
    </row>
    <row r="4011" spans="1:5" x14ac:dyDescent="0.2">
      <c r="A4011" s="488" t="s">
        <v>4268</v>
      </c>
      <c r="B4011" s="489">
        <v>488</v>
      </c>
      <c r="C4011" s="490">
        <v>946.99</v>
      </c>
      <c r="D4011" s="490">
        <v>1284.1300000000001</v>
      </c>
      <c r="E4011" s="488"/>
    </row>
    <row r="4012" spans="1:5" x14ac:dyDescent="0.2">
      <c r="A4012" s="488" t="s">
        <v>4269</v>
      </c>
      <c r="B4012" s="489">
        <v>191</v>
      </c>
      <c r="C4012" s="490">
        <v>0</v>
      </c>
      <c r="D4012" s="490">
        <v>102.26</v>
      </c>
      <c r="E4012" s="488"/>
    </row>
    <row r="4013" spans="1:5" x14ac:dyDescent="0.2">
      <c r="A4013" s="488" t="s">
        <v>4270</v>
      </c>
      <c r="B4013" s="489">
        <v>231</v>
      </c>
      <c r="C4013" s="490">
        <v>0</v>
      </c>
      <c r="D4013" s="490">
        <v>95.17</v>
      </c>
      <c r="E4013" s="488"/>
    </row>
    <row r="4014" spans="1:5" x14ac:dyDescent="0.2">
      <c r="A4014" s="488" t="s">
        <v>4271</v>
      </c>
      <c r="B4014" s="489">
        <v>27</v>
      </c>
      <c r="C4014" s="490">
        <v>29.66</v>
      </c>
      <c r="D4014" s="490">
        <v>48.32</v>
      </c>
      <c r="E4014" s="488" t="s">
        <v>344</v>
      </c>
    </row>
    <row r="4015" spans="1:5" x14ac:dyDescent="0.2">
      <c r="A4015" s="488" t="s">
        <v>4272</v>
      </c>
      <c r="B4015" s="489">
        <v>154</v>
      </c>
      <c r="C4015" s="490">
        <v>196.35</v>
      </c>
      <c r="D4015" s="490">
        <v>302.74</v>
      </c>
      <c r="E4015" s="488"/>
    </row>
    <row r="4016" spans="1:5" x14ac:dyDescent="0.2">
      <c r="A4016" s="488" t="s">
        <v>4273</v>
      </c>
      <c r="B4016" s="489">
        <v>63</v>
      </c>
      <c r="C4016" s="490">
        <v>100.34</v>
      </c>
      <c r="D4016" s="490">
        <v>143.86000000000001</v>
      </c>
      <c r="E4016" s="488"/>
    </row>
    <row r="4017" spans="1:5" x14ac:dyDescent="0.2">
      <c r="A4017" s="488" t="s">
        <v>4274</v>
      </c>
      <c r="B4017" s="489">
        <v>319</v>
      </c>
      <c r="C4017" s="490">
        <v>0</v>
      </c>
      <c r="D4017" s="490">
        <v>29.02</v>
      </c>
      <c r="E4017" s="488"/>
    </row>
    <row r="4018" spans="1:5" x14ac:dyDescent="0.2">
      <c r="A4018" s="488" t="s">
        <v>4275</v>
      </c>
      <c r="B4018" s="489">
        <v>250</v>
      </c>
      <c r="C4018" s="490">
        <v>0</v>
      </c>
      <c r="D4018" s="490">
        <v>14.41</v>
      </c>
      <c r="E4018" s="488"/>
    </row>
    <row r="4019" spans="1:5" x14ac:dyDescent="0.2">
      <c r="A4019" s="488" t="s">
        <v>4276</v>
      </c>
      <c r="B4019" s="489">
        <v>268</v>
      </c>
      <c r="C4019" s="490">
        <v>762.92</v>
      </c>
      <c r="D4019" s="490">
        <v>948.07</v>
      </c>
      <c r="E4019" s="488"/>
    </row>
    <row r="4020" spans="1:5" x14ac:dyDescent="0.2">
      <c r="A4020" s="488" t="s">
        <v>4277</v>
      </c>
      <c r="B4020" s="489">
        <v>237</v>
      </c>
      <c r="C4020" s="490">
        <v>108.15</v>
      </c>
      <c r="D4020" s="490">
        <v>271.88</v>
      </c>
      <c r="E4020" s="488"/>
    </row>
    <row r="4021" spans="1:5" x14ac:dyDescent="0.2">
      <c r="A4021" s="488" t="s">
        <v>4278</v>
      </c>
      <c r="B4021" s="489">
        <v>278</v>
      </c>
      <c r="C4021" s="490">
        <v>0</v>
      </c>
      <c r="D4021" s="490">
        <v>150.25</v>
      </c>
      <c r="E4021" s="488"/>
    </row>
    <row r="4022" spans="1:5" x14ac:dyDescent="0.2">
      <c r="A4022" s="488" t="s">
        <v>4279</v>
      </c>
      <c r="B4022" s="489">
        <v>107</v>
      </c>
      <c r="C4022" s="490">
        <v>26.74</v>
      </c>
      <c r="D4022" s="490">
        <v>100.66</v>
      </c>
      <c r="E4022" s="488"/>
    </row>
    <row r="4023" spans="1:5" x14ac:dyDescent="0.2">
      <c r="A4023" s="488" t="s">
        <v>4280</v>
      </c>
      <c r="B4023" s="489">
        <v>294</v>
      </c>
      <c r="C4023" s="490">
        <v>185.61</v>
      </c>
      <c r="D4023" s="490">
        <v>388.72</v>
      </c>
      <c r="E4023" s="488"/>
    </row>
    <row r="4024" spans="1:5" x14ac:dyDescent="0.2">
      <c r="A4024" s="488" t="s">
        <v>4281</v>
      </c>
      <c r="B4024" s="489">
        <v>473</v>
      </c>
      <c r="C4024" s="490">
        <v>0</v>
      </c>
      <c r="D4024" s="490">
        <v>101.85</v>
      </c>
      <c r="E4024" s="488"/>
    </row>
    <row r="4025" spans="1:5" x14ac:dyDescent="0.2">
      <c r="A4025" s="488" t="s">
        <v>4282</v>
      </c>
      <c r="B4025" s="489">
        <v>161</v>
      </c>
      <c r="C4025" s="490">
        <v>160.44999999999999</v>
      </c>
      <c r="D4025" s="490">
        <v>271.68</v>
      </c>
      <c r="E4025" s="488"/>
    </row>
    <row r="4026" spans="1:5" x14ac:dyDescent="0.2">
      <c r="A4026" s="488" t="s">
        <v>4283</v>
      </c>
      <c r="B4026" s="489">
        <v>252</v>
      </c>
      <c r="C4026" s="490">
        <v>229.8</v>
      </c>
      <c r="D4026" s="490">
        <v>403.9</v>
      </c>
      <c r="E4026" s="488"/>
    </row>
    <row r="4027" spans="1:5" x14ac:dyDescent="0.2">
      <c r="A4027" s="488" t="s">
        <v>4284</v>
      </c>
      <c r="B4027" s="489">
        <v>208</v>
      </c>
      <c r="C4027" s="490">
        <v>0</v>
      </c>
      <c r="D4027" s="490">
        <v>99.5</v>
      </c>
      <c r="E4027" s="488"/>
    </row>
    <row r="4028" spans="1:5" x14ac:dyDescent="0.2">
      <c r="A4028" s="488" t="s">
        <v>4285</v>
      </c>
      <c r="B4028" s="489">
        <v>149</v>
      </c>
      <c r="C4028" s="490">
        <v>244.66</v>
      </c>
      <c r="D4028" s="490">
        <v>347.6</v>
      </c>
      <c r="E4028" s="488"/>
    </row>
    <row r="4029" spans="1:5" x14ac:dyDescent="0.2">
      <c r="A4029" s="488" t="s">
        <v>4286</v>
      </c>
      <c r="B4029" s="489">
        <v>174</v>
      </c>
      <c r="C4029" s="490">
        <v>467.71</v>
      </c>
      <c r="D4029" s="490">
        <v>587.91999999999996</v>
      </c>
      <c r="E4029" s="488"/>
    </row>
    <row r="4030" spans="1:5" x14ac:dyDescent="0.2">
      <c r="A4030" s="488" t="s">
        <v>4287</v>
      </c>
      <c r="B4030" s="489">
        <v>79</v>
      </c>
      <c r="C4030" s="490">
        <v>185.94</v>
      </c>
      <c r="D4030" s="490">
        <v>240.52</v>
      </c>
      <c r="E4030" s="488"/>
    </row>
    <row r="4031" spans="1:5" x14ac:dyDescent="0.2">
      <c r="A4031" s="488" t="s">
        <v>4288</v>
      </c>
      <c r="B4031" s="489">
        <v>209</v>
      </c>
      <c r="C4031" s="490">
        <v>115.38</v>
      </c>
      <c r="D4031" s="490">
        <v>259.77</v>
      </c>
      <c r="E4031" s="488"/>
    </row>
    <row r="4032" spans="1:5" x14ac:dyDescent="0.2">
      <c r="A4032" s="488" t="s">
        <v>4289</v>
      </c>
      <c r="B4032" s="489">
        <v>458</v>
      </c>
      <c r="C4032" s="490">
        <v>1454.49</v>
      </c>
      <c r="D4032" s="490">
        <v>1770.91</v>
      </c>
      <c r="E4032" s="488"/>
    </row>
    <row r="4033" spans="1:5" x14ac:dyDescent="0.2">
      <c r="A4033" s="488" t="s">
        <v>4290</v>
      </c>
      <c r="B4033" s="489">
        <v>112</v>
      </c>
      <c r="C4033" s="490">
        <v>0</v>
      </c>
      <c r="D4033" s="490">
        <v>23.57</v>
      </c>
      <c r="E4033" s="488"/>
    </row>
    <row r="4034" spans="1:5" x14ac:dyDescent="0.2">
      <c r="A4034" s="488" t="s">
        <v>4291</v>
      </c>
      <c r="B4034" s="489">
        <v>162</v>
      </c>
      <c r="C4034" s="490">
        <v>404.08</v>
      </c>
      <c r="D4034" s="490">
        <v>516</v>
      </c>
      <c r="E4034" s="488"/>
    </row>
    <row r="4035" spans="1:5" x14ac:dyDescent="0.2">
      <c r="A4035" s="488" t="s">
        <v>4292</v>
      </c>
      <c r="B4035" s="489">
        <v>316</v>
      </c>
      <c r="C4035" s="490">
        <v>0</v>
      </c>
      <c r="D4035" s="490">
        <v>190.43</v>
      </c>
      <c r="E4035" s="488"/>
    </row>
    <row r="4036" spans="1:5" x14ac:dyDescent="0.2">
      <c r="A4036" s="488" t="s">
        <v>4293</v>
      </c>
      <c r="B4036" s="489">
        <v>93</v>
      </c>
      <c r="C4036" s="490">
        <v>0</v>
      </c>
      <c r="D4036" s="490">
        <v>30.18</v>
      </c>
      <c r="E4036" s="488"/>
    </row>
    <row r="4037" spans="1:5" x14ac:dyDescent="0.2">
      <c r="A4037" s="488" t="s">
        <v>4294</v>
      </c>
      <c r="B4037" s="489">
        <v>207</v>
      </c>
      <c r="C4037" s="490">
        <v>0</v>
      </c>
      <c r="D4037" s="490">
        <v>109.61</v>
      </c>
      <c r="E4037" s="488"/>
    </row>
    <row r="4038" spans="1:5" x14ac:dyDescent="0.2">
      <c r="A4038" s="488" t="s">
        <v>4295</v>
      </c>
      <c r="B4038" s="489">
        <v>42</v>
      </c>
      <c r="C4038" s="490">
        <v>0</v>
      </c>
      <c r="D4038" s="490">
        <v>4.9400000000000004</v>
      </c>
      <c r="E4038" s="488"/>
    </row>
    <row r="4039" spans="1:5" x14ac:dyDescent="0.2">
      <c r="A4039" s="488" t="s">
        <v>4296</v>
      </c>
      <c r="B4039" s="489">
        <v>139</v>
      </c>
      <c r="C4039" s="490">
        <v>0</v>
      </c>
      <c r="D4039" s="490">
        <v>37.229999999999997</v>
      </c>
      <c r="E4039" s="488"/>
    </row>
    <row r="4040" spans="1:5" x14ac:dyDescent="0.2">
      <c r="A4040" s="488" t="s">
        <v>4297</v>
      </c>
      <c r="B4040" s="489">
        <v>359</v>
      </c>
      <c r="C4040" s="490">
        <v>0</v>
      </c>
      <c r="D4040" s="490">
        <v>171.91</v>
      </c>
      <c r="E4040" s="488"/>
    </row>
    <row r="4041" spans="1:5" x14ac:dyDescent="0.2">
      <c r="A4041" s="488" t="s">
        <v>4298</v>
      </c>
      <c r="B4041" s="489">
        <v>263</v>
      </c>
      <c r="C4041" s="490">
        <v>165.01</v>
      </c>
      <c r="D4041" s="490">
        <v>346.71</v>
      </c>
      <c r="E4041" s="488"/>
    </row>
    <row r="4042" spans="1:5" x14ac:dyDescent="0.2">
      <c r="A4042" s="488" t="s">
        <v>4299</v>
      </c>
      <c r="B4042" s="489">
        <v>313</v>
      </c>
      <c r="C4042" s="490">
        <v>391.52</v>
      </c>
      <c r="D4042" s="490">
        <v>607.76</v>
      </c>
      <c r="E4042" s="488"/>
    </row>
    <row r="4043" spans="1:5" x14ac:dyDescent="0.2">
      <c r="A4043" s="488" t="s">
        <v>4300</v>
      </c>
      <c r="B4043" s="489">
        <v>297</v>
      </c>
      <c r="C4043" s="490">
        <v>402.87</v>
      </c>
      <c r="D4043" s="490">
        <v>608.05999999999995</v>
      </c>
      <c r="E4043" s="488"/>
    </row>
    <row r="4044" spans="1:5" x14ac:dyDescent="0.2">
      <c r="A4044" s="488" t="s">
        <v>4301</v>
      </c>
      <c r="B4044" s="489">
        <v>105</v>
      </c>
      <c r="C4044" s="490">
        <v>0</v>
      </c>
      <c r="D4044" s="490">
        <v>22.08</v>
      </c>
      <c r="E4044" s="488"/>
    </row>
    <row r="4045" spans="1:5" x14ac:dyDescent="0.2">
      <c r="A4045" s="488" t="s">
        <v>4302</v>
      </c>
      <c r="B4045" s="489">
        <v>361</v>
      </c>
      <c r="C4045" s="490">
        <v>0</v>
      </c>
      <c r="D4045" s="490">
        <v>234.36</v>
      </c>
      <c r="E4045" s="488"/>
    </row>
    <row r="4046" spans="1:5" x14ac:dyDescent="0.2">
      <c r="A4046" s="488" t="s">
        <v>4303</v>
      </c>
      <c r="B4046" s="489">
        <v>217</v>
      </c>
      <c r="C4046" s="490">
        <v>444.11</v>
      </c>
      <c r="D4046" s="490">
        <v>594.02</v>
      </c>
      <c r="E4046" s="488"/>
    </row>
    <row r="4047" spans="1:5" x14ac:dyDescent="0.2">
      <c r="A4047" s="488" t="s">
        <v>4304</v>
      </c>
      <c r="B4047" s="489">
        <v>149</v>
      </c>
      <c r="C4047" s="490">
        <v>0</v>
      </c>
      <c r="D4047" s="490">
        <v>94.13</v>
      </c>
      <c r="E4047" s="488"/>
    </row>
    <row r="4048" spans="1:5" x14ac:dyDescent="0.2">
      <c r="A4048" s="488" t="s">
        <v>4305</v>
      </c>
      <c r="B4048" s="489">
        <v>64</v>
      </c>
      <c r="C4048" s="490">
        <v>1.65</v>
      </c>
      <c r="D4048" s="490">
        <v>45.86</v>
      </c>
      <c r="E4048" s="488"/>
    </row>
    <row r="4049" spans="1:5" x14ac:dyDescent="0.2">
      <c r="A4049" s="488" t="s">
        <v>4306</v>
      </c>
      <c r="B4049" s="489">
        <v>10</v>
      </c>
      <c r="C4049" s="490">
        <v>0</v>
      </c>
      <c r="D4049" s="490">
        <v>0</v>
      </c>
      <c r="E4049" s="488" t="s">
        <v>344</v>
      </c>
    </row>
    <row r="4050" spans="1:5" x14ac:dyDescent="0.2">
      <c r="A4050" s="488" t="s">
        <v>4307</v>
      </c>
      <c r="B4050" s="489">
        <v>400</v>
      </c>
      <c r="C4050" s="490">
        <v>0</v>
      </c>
      <c r="D4050" s="490">
        <v>79.14</v>
      </c>
      <c r="E4050" s="488"/>
    </row>
    <row r="4051" spans="1:5" x14ac:dyDescent="0.2">
      <c r="A4051" s="488" t="s">
        <v>4308</v>
      </c>
      <c r="B4051" s="489">
        <v>167</v>
      </c>
      <c r="C4051" s="490">
        <v>139.49</v>
      </c>
      <c r="D4051" s="490">
        <v>254.87</v>
      </c>
      <c r="E4051" s="488"/>
    </row>
    <row r="4052" spans="1:5" x14ac:dyDescent="0.2">
      <c r="A4052" s="488" t="s">
        <v>4309</v>
      </c>
      <c r="B4052" s="489">
        <v>318</v>
      </c>
      <c r="C4052" s="490">
        <v>247.4</v>
      </c>
      <c r="D4052" s="490">
        <v>467.09</v>
      </c>
      <c r="E4052" s="488"/>
    </row>
    <row r="4053" spans="1:5" x14ac:dyDescent="0.2">
      <c r="A4053" s="488" t="s">
        <v>4310</v>
      </c>
      <c r="B4053" s="489">
        <v>378</v>
      </c>
      <c r="C4053" s="490">
        <v>244.57</v>
      </c>
      <c r="D4053" s="490">
        <v>505.72</v>
      </c>
      <c r="E4053" s="488"/>
    </row>
    <row r="4054" spans="1:5" x14ac:dyDescent="0.2">
      <c r="A4054" s="488" t="s">
        <v>4311</v>
      </c>
      <c r="B4054" s="489">
        <v>97</v>
      </c>
      <c r="C4054" s="490">
        <v>0</v>
      </c>
      <c r="D4054" s="490">
        <v>28.99</v>
      </c>
      <c r="E4054" s="488"/>
    </row>
    <row r="4055" spans="1:5" x14ac:dyDescent="0.2">
      <c r="A4055" s="488" t="s">
        <v>4312</v>
      </c>
      <c r="B4055" s="489">
        <v>198</v>
      </c>
      <c r="C4055" s="490">
        <v>104.1</v>
      </c>
      <c r="D4055" s="490">
        <v>240.89</v>
      </c>
      <c r="E4055" s="488"/>
    </row>
    <row r="4056" spans="1:5" x14ac:dyDescent="0.2">
      <c r="A4056" s="488" t="s">
        <v>4313</v>
      </c>
      <c r="B4056" s="489">
        <v>277</v>
      </c>
      <c r="C4056" s="490">
        <v>0</v>
      </c>
      <c r="D4056" s="490">
        <v>83.96</v>
      </c>
      <c r="E4056" s="488"/>
    </row>
    <row r="4057" spans="1:5" x14ac:dyDescent="0.2">
      <c r="A4057" s="488" t="s">
        <v>4314</v>
      </c>
      <c r="B4057" s="489">
        <v>152</v>
      </c>
      <c r="C4057" s="490">
        <v>16.13</v>
      </c>
      <c r="D4057" s="490">
        <v>121.14</v>
      </c>
      <c r="E4057" s="488"/>
    </row>
    <row r="4058" spans="1:5" x14ac:dyDescent="0.2">
      <c r="A4058" s="488" t="s">
        <v>4315</v>
      </c>
      <c r="B4058" s="489">
        <v>209</v>
      </c>
      <c r="C4058" s="490">
        <v>275.93</v>
      </c>
      <c r="D4058" s="490">
        <v>420.32</v>
      </c>
      <c r="E4058" s="488"/>
    </row>
    <row r="4059" spans="1:5" x14ac:dyDescent="0.2">
      <c r="A4059" s="488" t="s">
        <v>4316</v>
      </c>
      <c r="B4059" s="489">
        <v>63</v>
      </c>
      <c r="C4059" s="490">
        <v>177.47</v>
      </c>
      <c r="D4059" s="490">
        <v>220.99</v>
      </c>
      <c r="E4059" s="488"/>
    </row>
    <row r="4060" spans="1:5" x14ac:dyDescent="0.2">
      <c r="A4060" s="488" t="s">
        <v>4317</v>
      </c>
      <c r="B4060" s="489">
        <v>115</v>
      </c>
      <c r="C4060" s="490">
        <v>0</v>
      </c>
      <c r="D4060" s="490">
        <v>25.89</v>
      </c>
      <c r="E4060" s="488"/>
    </row>
    <row r="4061" spans="1:5" x14ac:dyDescent="0.2">
      <c r="A4061" s="488" t="s">
        <v>4318</v>
      </c>
      <c r="B4061" s="489">
        <v>163</v>
      </c>
      <c r="C4061" s="490">
        <v>0</v>
      </c>
      <c r="D4061" s="490">
        <v>88.52</v>
      </c>
      <c r="E4061" s="488"/>
    </row>
    <row r="4062" spans="1:5" x14ac:dyDescent="0.2">
      <c r="A4062" s="488" t="s">
        <v>4319</v>
      </c>
      <c r="B4062" s="489">
        <v>82</v>
      </c>
      <c r="C4062" s="490">
        <v>0</v>
      </c>
      <c r="D4062" s="490">
        <v>55.01</v>
      </c>
      <c r="E4062" s="488"/>
    </row>
    <row r="4063" spans="1:5" x14ac:dyDescent="0.2">
      <c r="A4063" s="488" t="s">
        <v>4320</v>
      </c>
      <c r="B4063" s="489">
        <v>477</v>
      </c>
      <c r="C4063" s="490">
        <v>0</v>
      </c>
      <c r="D4063" s="490">
        <v>151.01</v>
      </c>
      <c r="E4063" s="488"/>
    </row>
    <row r="4064" spans="1:5" x14ac:dyDescent="0.2">
      <c r="A4064" s="488" t="s">
        <v>4321</v>
      </c>
      <c r="B4064" s="489">
        <v>142</v>
      </c>
      <c r="C4064" s="490">
        <v>488.09</v>
      </c>
      <c r="D4064" s="490">
        <v>586.19000000000005</v>
      </c>
      <c r="E4064" s="488"/>
    </row>
    <row r="4065" spans="1:5" x14ac:dyDescent="0.2">
      <c r="A4065" s="488" t="s">
        <v>4322</v>
      </c>
      <c r="B4065" s="489">
        <v>275</v>
      </c>
      <c r="C4065" s="490">
        <v>288.81</v>
      </c>
      <c r="D4065" s="490">
        <v>478.79</v>
      </c>
      <c r="E4065" s="488"/>
    </row>
    <row r="4066" spans="1:5" x14ac:dyDescent="0.2">
      <c r="A4066" s="488" t="s">
        <v>4323</v>
      </c>
      <c r="B4066" s="489">
        <v>91</v>
      </c>
      <c r="C4066" s="490">
        <v>62.22</v>
      </c>
      <c r="D4066" s="490">
        <v>125.09</v>
      </c>
      <c r="E4066" s="488"/>
    </row>
    <row r="4067" spans="1:5" x14ac:dyDescent="0.2">
      <c r="A4067" s="488" t="s">
        <v>4324</v>
      </c>
      <c r="B4067" s="489">
        <v>113</v>
      </c>
      <c r="C4067" s="490">
        <v>169.5</v>
      </c>
      <c r="D4067" s="490">
        <v>247.56</v>
      </c>
      <c r="E4067" s="488"/>
    </row>
    <row r="4068" spans="1:5" x14ac:dyDescent="0.2">
      <c r="A4068" s="488" t="s">
        <v>4325</v>
      </c>
      <c r="B4068" s="489">
        <v>266</v>
      </c>
      <c r="C4068" s="490">
        <v>98.06</v>
      </c>
      <c r="D4068" s="490">
        <v>281.83</v>
      </c>
      <c r="E4068" s="488"/>
    </row>
    <row r="4069" spans="1:5" x14ac:dyDescent="0.2">
      <c r="A4069" s="488" t="s">
        <v>4326</v>
      </c>
      <c r="B4069" s="489">
        <v>118</v>
      </c>
      <c r="C4069" s="490">
        <v>0</v>
      </c>
      <c r="D4069" s="490">
        <v>4.9000000000000004</v>
      </c>
      <c r="E4069" s="488"/>
    </row>
    <row r="4070" spans="1:5" x14ac:dyDescent="0.2">
      <c r="A4070" s="488" t="s">
        <v>4327</v>
      </c>
      <c r="B4070" s="489">
        <v>201</v>
      </c>
      <c r="C4070" s="490">
        <v>652.29</v>
      </c>
      <c r="D4070" s="490">
        <v>791.16</v>
      </c>
      <c r="E4070" s="488"/>
    </row>
    <row r="4071" spans="1:5" x14ac:dyDescent="0.2">
      <c r="A4071" s="488" t="s">
        <v>4328</v>
      </c>
      <c r="B4071" s="489">
        <v>119</v>
      </c>
      <c r="C4071" s="490">
        <v>25.92</v>
      </c>
      <c r="D4071" s="490">
        <v>108.13</v>
      </c>
      <c r="E4071" s="488"/>
    </row>
    <row r="4072" spans="1:5" x14ac:dyDescent="0.2">
      <c r="A4072" s="488" t="s">
        <v>4329</v>
      </c>
      <c r="B4072" s="489">
        <v>888</v>
      </c>
      <c r="C4072" s="490">
        <v>0</v>
      </c>
      <c r="D4072" s="490">
        <v>412.49</v>
      </c>
      <c r="E4072" s="488"/>
    </row>
    <row r="4073" spans="1:5" x14ac:dyDescent="0.2">
      <c r="A4073" s="488" t="s">
        <v>4330</v>
      </c>
      <c r="B4073" s="489">
        <v>117</v>
      </c>
      <c r="C4073" s="490">
        <v>114.43</v>
      </c>
      <c r="D4073" s="490">
        <v>195.26</v>
      </c>
      <c r="E4073" s="488"/>
    </row>
    <row r="4074" spans="1:5" x14ac:dyDescent="0.2">
      <c r="A4074" s="488" t="s">
        <v>4331</v>
      </c>
      <c r="B4074" s="489">
        <v>57</v>
      </c>
      <c r="C4074" s="490">
        <v>58</v>
      </c>
      <c r="D4074" s="490">
        <v>97.38</v>
      </c>
      <c r="E4074" s="488"/>
    </row>
    <row r="4075" spans="1:5" x14ac:dyDescent="0.2">
      <c r="A4075" s="488" t="s">
        <v>4332</v>
      </c>
      <c r="B4075" s="489">
        <v>245</v>
      </c>
      <c r="C4075" s="490">
        <v>0</v>
      </c>
      <c r="D4075" s="490">
        <v>38.479999999999997</v>
      </c>
      <c r="E4075" s="488"/>
    </row>
    <row r="4076" spans="1:5" x14ac:dyDescent="0.2">
      <c r="A4076" s="488" t="s">
        <v>4333</v>
      </c>
      <c r="B4076" s="489">
        <v>77</v>
      </c>
      <c r="C4076" s="490">
        <v>0</v>
      </c>
      <c r="D4076" s="490">
        <v>0</v>
      </c>
      <c r="E4076" s="488"/>
    </row>
    <row r="4077" spans="1:5" x14ac:dyDescent="0.2">
      <c r="A4077" s="488" t="s">
        <v>4334</v>
      </c>
      <c r="B4077" s="489">
        <v>86</v>
      </c>
      <c r="C4077" s="490">
        <v>92.17</v>
      </c>
      <c r="D4077" s="490">
        <v>151.59</v>
      </c>
      <c r="E4077" s="488"/>
    </row>
    <row r="4078" spans="1:5" x14ac:dyDescent="0.2">
      <c r="A4078" s="488" t="s">
        <v>4335</v>
      </c>
      <c r="B4078" s="489">
        <v>311</v>
      </c>
      <c r="C4078" s="490">
        <v>127.47</v>
      </c>
      <c r="D4078" s="490">
        <v>342.33</v>
      </c>
      <c r="E4078" s="488"/>
    </row>
    <row r="4079" spans="1:5" x14ac:dyDescent="0.2">
      <c r="A4079" s="488" t="s">
        <v>4336</v>
      </c>
      <c r="B4079" s="489">
        <v>345</v>
      </c>
      <c r="C4079" s="490">
        <v>0</v>
      </c>
      <c r="D4079" s="490">
        <v>180.87</v>
      </c>
      <c r="E4079" s="488"/>
    </row>
    <row r="4080" spans="1:5" x14ac:dyDescent="0.2">
      <c r="A4080" s="488" t="s">
        <v>4337</v>
      </c>
      <c r="B4080" s="489">
        <v>339</v>
      </c>
      <c r="C4080" s="490">
        <v>446.83</v>
      </c>
      <c r="D4080" s="490">
        <v>681.03</v>
      </c>
      <c r="E4080" s="488"/>
    </row>
    <row r="4081" spans="1:5" x14ac:dyDescent="0.2">
      <c r="A4081" s="488" t="s">
        <v>4338</v>
      </c>
      <c r="B4081" s="489">
        <v>137</v>
      </c>
      <c r="C4081" s="490">
        <v>0</v>
      </c>
      <c r="D4081" s="490">
        <v>49.22</v>
      </c>
      <c r="E4081" s="488"/>
    </row>
    <row r="4082" spans="1:5" x14ac:dyDescent="0.2">
      <c r="A4082" s="488" t="s">
        <v>4339</v>
      </c>
      <c r="B4082" s="489">
        <v>63</v>
      </c>
      <c r="C4082" s="490">
        <v>226.89</v>
      </c>
      <c r="D4082" s="490">
        <v>270.42</v>
      </c>
      <c r="E4082" s="488"/>
    </row>
    <row r="4083" spans="1:5" x14ac:dyDescent="0.2">
      <c r="A4083" s="488" t="s">
        <v>4340</v>
      </c>
      <c r="B4083" s="489">
        <v>205</v>
      </c>
      <c r="C4083" s="490">
        <v>537.11</v>
      </c>
      <c r="D4083" s="490">
        <v>678.74</v>
      </c>
      <c r="E4083" s="488"/>
    </row>
    <row r="4084" spans="1:5" x14ac:dyDescent="0.2">
      <c r="A4084" s="488" t="s">
        <v>4341</v>
      </c>
      <c r="B4084" s="489">
        <v>299</v>
      </c>
      <c r="C4084" s="490">
        <v>0</v>
      </c>
      <c r="D4084" s="490">
        <v>23.29</v>
      </c>
      <c r="E4084" s="488"/>
    </row>
    <row r="4085" spans="1:5" x14ac:dyDescent="0.2">
      <c r="A4085" s="488" t="s">
        <v>4342</v>
      </c>
      <c r="B4085" s="489">
        <v>362</v>
      </c>
      <c r="C4085" s="490">
        <v>459.59</v>
      </c>
      <c r="D4085" s="490">
        <v>709.68</v>
      </c>
      <c r="E4085" s="488"/>
    </row>
    <row r="4086" spans="1:5" x14ac:dyDescent="0.2">
      <c r="A4086" s="488" t="s">
        <v>4343</v>
      </c>
      <c r="B4086" s="489">
        <v>158</v>
      </c>
      <c r="C4086" s="490">
        <v>54.42</v>
      </c>
      <c r="D4086" s="490">
        <v>163.58000000000001</v>
      </c>
      <c r="E4086" s="488"/>
    </row>
    <row r="4087" spans="1:5" x14ac:dyDescent="0.2">
      <c r="A4087" s="488" t="s">
        <v>4344</v>
      </c>
      <c r="B4087" s="489">
        <v>225</v>
      </c>
      <c r="C4087" s="490">
        <v>84.92</v>
      </c>
      <c r="D4087" s="490">
        <v>240.37</v>
      </c>
      <c r="E4087" s="488"/>
    </row>
    <row r="4088" spans="1:5" x14ac:dyDescent="0.2">
      <c r="A4088" s="488" t="s">
        <v>4345</v>
      </c>
      <c r="B4088" s="489">
        <v>118</v>
      </c>
      <c r="C4088" s="490">
        <v>136.88999999999999</v>
      </c>
      <c r="D4088" s="490">
        <v>218.41</v>
      </c>
      <c r="E4088" s="488"/>
    </row>
    <row r="4089" spans="1:5" x14ac:dyDescent="0.2">
      <c r="A4089" s="488" t="s">
        <v>4346</v>
      </c>
      <c r="B4089" s="489">
        <v>70</v>
      </c>
      <c r="C4089" s="490">
        <v>93.99</v>
      </c>
      <c r="D4089" s="490">
        <v>142.35</v>
      </c>
      <c r="E4089" s="488"/>
    </row>
    <row r="4090" spans="1:5" x14ac:dyDescent="0.2">
      <c r="A4090" s="488" t="s">
        <v>4347</v>
      </c>
      <c r="B4090" s="489">
        <v>126</v>
      </c>
      <c r="C4090" s="490">
        <v>175.21</v>
      </c>
      <c r="D4090" s="490">
        <v>262.26</v>
      </c>
      <c r="E4090" s="488"/>
    </row>
    <row r="4091" spans="1:5" x14ac:dyDescent="0.2">
      <c r="A4091" s="488" t="s">
        <v>4348</v>
      </c>
      <c r="B4091" s="489">
        <v>392</v>
      </c>
      <c r="C4091" s="490">
        <v>0</v>
      </c>
      <c r="D4091" s="490">
        <v>159.26</v>
      </c>
      <c r="E4091" s="488"/>
    </row>
    <row r="4092" spans="1:5" x14ac:dyDescent="0.2">
      <c r="A4092" s="488" t="s">
        <v>4349</v>
      </c>
      <c r="B4092" s="489">
        <v>74</v>
      </c>
      <c r="C4092" s="490">
        <v>6</v>
      </c>
      <c r="D4092" s="490">
        <v>57.13</v>
      </c>
      <c r="E4092" s="488"/>
    </row>
    <row r="4093" spans="1:5" x14ac:dyDescent="0.2">
      <c r="A4093" s="488" t="s">
        <v>4350</v>
      </c>
      <c r="B4093" s="489">
        <v>409</v>
      </c>
      <c r="C4093" s="490">
        <v>0</v>
      </c>
      <c r="D4093" s="490">
        <v>133.86000000000001</v>
      </c>
      <c r="E4093" s="488"/>
    </row>
    <row r="4094" spans="1:5" x14ac:dyDescent="0.2">
      <c r="A4094" s="488" t="s">
        <v>4351</v>
      </c>
      <c r="B4094" s="489">
        <v>191</v>
      </c>
      <c r="C4094" s="490">
        <v>0</v>
      </c>
      <c r="D4094" s="490">
        <v>71.61</v>
      </c>
      <c r="E4094" s="488"/>
    </row>
    <row r="4095" spans="1:5" x14ac:dyDescent="0.2">
      <c r="A4095" s="488" t="s">
        <v>4352</v>
      </c>
      <c r="B4095" s="489">
        <v>274</v>
      </c>
      <c r="C4095" s="490">
        <v>0</v>
      </c>
      <c r="D4095" s="490">
        <v>72.38</v>
      </c>
      <c r="E4095" s="488"/>
    </row>
    <row r="4096" spans="1:5" x14ac:dyDescent="0.2">
      <c r="A4096" s="488" t="s">
        <v>4353</v>
      </c>
      <c r="B4096" s="489">
        <v>213</v>
      </c>
      <c r="C4096" s="490">
        <v>426.64</v>
      </c>
      <c r="D4096" s="490">
        <v>573.79</v>
      </c>
      <c r="E4096" s="488"/>
    </row>
    <row r="4097" spans="1:5" x14ac:dyDescent="0.2">
      <c r="A4097" s="488" t="s">
        <v>4354</v>
      </c>
      <c r="B4097" s="489">
        <v>236</v>
      </c>
      <c r="C4097" s="490">
        <v>425.45</v>
      </c>
      <c r="D4097" s="490">
        <v>588.49</v>
      </c>
      <c r="E4097" s="488"/>
    </row>
    <row r="4098" spans="1:5" x14ac:dyDescent="0.2">
      <c r="A4098" s="488" t="s">
        <v>4355</v>
      </c>
      <c r="B4098" s="489">
        <v>336</v>
      </c>
      <c r="C4098" s="490">
        <v>0</v>
      </c>
      <c r="D4098" s="490">
        <v>71.78</v>
      </c>
      <c r="E4098" s="488"/>
    </row>
    <row r="4099" spans="1:5" x14ac:dyDescent="0.2">
      <c r="A4099" s="488" t="s">
        <v>4356</v>
      </c>
      <c r="B4099" s="489">
        <v>180</v>
      </c>
      <c r="C4099" s="490">
        <v>438.56</v>
      </c>
      <c r="D4099" s="490">
        <v>562.91</v>
      </c>
      <c r="E4099" s="488"/>
    </row>
    <row r="4100" spans="1:5" x14ac:dyDescent="0.2">
      <c r="A4100" s="488" t="s">
        <v>4357</v>
      </c>
      <c r="B4100" s="489">
        <v>564</v>
      </c>
      <c r="C4100" s="490">
        <v>0</v>
      </c>
      <c r="D4100" s="490">
        <v>80.989999999999995</v>
      </c>
      <c r="E4100" s="488"/>
    </row>
    <row r="4101" spans="1:5" x14ac:dyDescent="0.2">
      <c r="A4101" s="488" t="s">
        <v>4358</v>
      </c>
      <c r="B4101" s="489">
        <v>198</v>
      </c>
      <c r="C4101" s="490">
        <v>168.57</v>
      </c>
      <c r="D4101" s="490">
        <v>305.36</v>
      </c>
      <c r="E4101" s="488"/>
    </row>
    <row r="4102" spans="1:5" x14ac:dyDescent="0.2">
      <c r="A4102" s="488" t="s">
        <v>4359</v>
      </c>
      <c r="B4102" s="489">
        <v>41</v>
      </c>
      <c r="C4102" s="490">
        <v>0</v>
      </c>
      <c r="D4102" s="490">
        <v>20.85</v>
      </c>
      <c r="E4102" s="488"/>
    </row>
    <row r="4103" spans="1:5" x14ac:dyDescent="0.2">
      <c r="A4103" s="488" t="s">
        <v>4360</v>
      </c>
      <c r="B4103" s="489">
        <v>37</v>
      </c>
      <c r="C4103" s="490">
        <v>0</v>
      </c>
      <c r="D4103" s="490">
        <v>4.54</v>
      </c>
      <c r="E4103" s="488" t="s">
        <v>344</v>
      </c>
    </row>
    <row r="4104" spans="1:5" x14ac:dyDescent="0.2">
      <c r="A4104" s="488" t="s">
        <v>4361</v>
      </c>
      <c r="B4104" s="489">
        <v>291</v>
      </c>
      <c r="C4104" s="490">
        <v>777.95</v>
      </c>
      <c r="D4104" s="490">
        <v>979</v>
      </c>
      <c r="E4104" s="488"/>
    </row>
    <row r="4105" spans="1:5" x14ac:dyDescent="0.2">
      <c r="A4105" s="488" t="s">
        <v>4362</v>
      </c>
      <c r="B4105" s="489">
        <v>72</v>
      </c>
      <c r="C4105" s="490">
        <v>0</v>
      </c>
      <c r="D4105" s="490">
        <v>22.86</v>
      </c>
      <c r="E4105" s="488"/>
    </row>
    <row r="4106" spans="1:5" x14ac:dyDescent="0.2">
      <c r="A4106" s="488" t="s">
        <v>4363</v>
      </c>
      <c r="B4106" s="489">
        <v>145</v>
      </c>
      <c r="C4106" s="490">
        <v>190.02</v>
      </c>
      <c r="D4106" s="490">
        <v>290.19</v>
      </c>
      <c r="E4106" s="488"/>
    </row>
    <row r="4107" spans="1:5" x14ac:dyDescent="0.2">
      <c r="A4107" s="488" t="s">
        <v>4364</v>
      </c>
      <c r="B4107" s="489">
        <v>255</v>
      </c>
      <c r="C4107" s="490">
        <v>608.5</v>
      </c>
      <c r="D4107" s="490">
        <v>784.67</v>
      </c>
      <c r="E4107" s="488"/>
    </row>
    <row r="4108" spans="1:5" x14ac:dyDescent="0.2">
      <c r="A4108" s="488" t="s">
        <v>4365</v>
      </c>
      <c r="B4108" s="489">
        <v>81</v>
      </c>
      <c r="C4108" s="490">
        <v>254.32</v>
      </c>
      <c r="D4108" s="490">
        <v>310.27999999999997</v>
      </c>
      <c r="E4108" s="488"/>
    </row>
    <row r="4109" spans="1:5" x14ac:dyDescent="0.2">
      <c r="A4109" s="488" t="s">
        <v>4366</v>
      </c>
      <c r="B4109" s="489">
        <v>139</v>
      </c>
      <c r="C4109" s="490">
        <v>395.62</v>
      </c>
      <c r="D4109" s="490">
        <v>491.65</v>
      </c>
      <c r="E4109" s="488"/>
    </row>
    <row r="4110" spans="1:5" x14ac:dyDescent="0.2">
      <c r="A4110" s="488" t="s">
        <v>4367</v>
      </c>
      <c r="B4110" s="489">
        <v>219</v>
      </c>
      <c r="C4110" s="490">
        <v>672.21</v>
      </c>
      <c r="D4110" s="490">
        <v>823.51</v>
      </c>
      <c r="E4110" s="488"/>
    </row>
    <row r="4111" spans="1:5" x14ac:dyDescent="0.2">
      <c r="A4111" s="488" t="s">
        <v>4368</v>
      </c>
      <c r="B4111" s="489">
        <v>162</v>
      </c>
      <c r="C4111" s="490">
        <v>0</v>
      </c>
      <c r="D4111" s="490">
        <v>101.15</v>
      </c>
      <c r="E4111" s="488"/>
    </row>
    <row r="4112" spans="1:5" x14ac:dyDescent="0.2">
      <c r="A4112" s="488" t="s">
        <v>4369</v>
      </c>
      <c r="B4112" s="489">
        <v>421</v>
      </c>
      <c r="C4112" s="490">
        <v>0</v>
      </c>
      <c r="D4112" s="490">
        <v>89.92</v>
      </c>
      <c r="E4112" s="488"/>
    </row>
    <row r="4113" spans="1:5" x14ac:dyDescent="0.2">
      <c r="A4113" s="488" t="s">
        <v>4370</v>
      </c>
      <c r="B4113" s="489">
        <v>312</v>
      </c>
      <c r="C4113" s="490">
        <v>0</v>
      </c>
      <c r="D4113" s="490">
        <v>195.65</v>
      </c>
      <c r="E4113" s="488"/>
    </row>
    <row r="4114" spans="1:5" x14ac:dyDescent="0.2">
      <c r="A4114" s="488" t="s">
        <v>4371</v>
      </c>
      <c r="B4114" s="489">
        <v>331</v>
      </c>
      <c r="C4114" s="490">
        <v>118.8</v>
      </c>
      <c r="D4114" s="490">
        <v>347.47</v>
      </c>
      <c r="E4114" s="488"/>
    </row>
    <row r="4115" spans="1:5" x14ac:dyDescent="0.2">
      <c r="A4115" s="488" t="s">
        <v>4372</v>
      </c>
      <c r="B4115" s="489">
        <v>43</v>
      </c>
      <c r="C4115" s="490">
        <v>0</v>
      </c>
      <c r="D4115" s="490">
        <v>0</v>
      </c>
      <c r="E4115" s="488"/>
    </row>
    <row r="4116" spans="1:5" x14ac:dyDescent="0.2">
      <c r="A4116" s="488" t="s">
        <v>4373</v>
      </c>
      <c r="B4116" s="489">
        <v>185</v>
      </c>
      <c r="C4116" s="490">
        <v>51.59</v>
      </c>
      <c r="D4116" s="490">
        <v>179.4</v>
      </c>
      <c r="E4116" s="488"/>
    </row>
    <row r="4117" spans="1:5" x14ac:dyDescent="0.2">
      <c r="A4117" s="488" t="s">
        <v>4374</v>
      </c>
      <c r="B4117" s="489">
        <v>505</v>
      </c>
      <c r="C4117" s="490">
        <v>0</v>
      </c>
      <c r="D4117" s="490">
        <v>101.46</v>
      </c>
      <c r="E4117" s="488"/>
    </row>
    <row r="4118" spans="1:5" x14ac:dyDescent="0.2">
      <c r="A4118" s="488" t="s">
        <v>4375</v>
      </c>
      <c r="B4118" s="489">
        <v>348</v>
      </c>
      <c r="C4118" s="490">
        <v>1135.3</v>
      </c>
      <c r="D4118" s="490">
        <v>1375.72</v>
      </c>
      <c r="E4118" s="488"/>
    </row>
    <row r="4119" spans="1:5" x14ac:dyDescent="0.2">
      <c r="A4119" s="488" t="s">
        <v>4376</v>
      </c>
      <c r="B4119" s="489">
        <v>212</v>
      </c>
      <c r="C4119" s="490">
        <v>607.66999999999996</v>
      </c>
      <c r="D4119" s="490">
        <v>754.13</v>
      </c>
      <c r="E4119" s="488"/>
    </row>
    <row r="4120" spans="1:5" x14ac:dyDescent="0.2">
      <c r="A4120" s="488" t="s">
        <v>4377</v>
      </c>
      <c r="B4120" s="489">
        <v>167</v>
      </c>
      <c r="C4120" s="490">
        <v>424.26</v>
      </c>
      <c r="D4120" s="490">
        <v>539.64</v>
      </c>
      <c r="E4120" s="488"/>
    </row>
    <row r="4121" spans="1:5" x14ac:dyDescent="0.2">
      <c r="A4121" s="488" t="s">
        <v>4378</v>
      </c>
      <c r="B4121" s="489">
        <v>90</v>
      </c>
      <c r="C4121" s="490">
        <v>0</v>
      </c>
      <c r="D4121" s="490">
        <v>12.91</v>
      </c>
      <c r="E4121" s="488"/>
    </row>
    <row r="4122" spans="1:5" x14ac:dyDescent="0.2">
      <c r="A4122" s="488" t="s">
        <v>4379</v>
      </c>
      <c r="B4122" s="489">
        <v>200</v>
      </c>
      <c r="C4122" s="490">
        <v>132.62</v>
      </c>
      <c r="D4122" s="490">
        <v>270.79000000000002</v>
      </c>
      <c r="E4122" s="488"/>
    </row>
    <row r="4123" spans="1:5" x14ac:dyDescent="0.2">
      <c r="A4123" s="488" t="s">
        <v>4380</v>
      </c>
      <c r="B4123" s="489">
        <v>403</v>
      </c>
      <c r="C4123" s="490">
        <v>0</v>
      </c>
      <c r="D4123" s="490">
        <v>103.03</v>
      </c>
      <c r="E4123" s="488"/>
    </row>
    <row r="4124" spans="1:5" x14ac:dyDescent="0.2">
      <c r="A4124" s="488" t="s">
        <v>4381</v>
      </c>
      <c r="B4124" s="489">
        <v>134</v>
      </c>
      <c r="C4124" s="490">
        <v>0</v>
      </c>
      <c r="D4124" s="490">
        <v>13.53</v>
      </c>
      <c r="E4124" s="488"/>
    </row>
    <row r="4125" spans="1:5" x14ac:dyDescent="0.2">
      <c r="A4125" s="488" t="s">
        <v>4382</v>
      </c>
      <c r="B4125" s="489">
        <v>64</v>
      </c>
      <c r="C4125" s="490">
        <v>0</v>
      </c>
      <c r="D4125" s="490">
        <v>14.63</v>
      </c>
      <c r="E4125" s="488"/>
    </row>
    <row r="4126" spans="1:5" x14ac:dyDescent="0.2">
      <c r="A4126" s="488" t="s">
        <v>4383</v>
      </c>
      <c r="B4126" s="489">
        <v>110</v>
      </c>
      <c r="C4126" s="490">
        <v>334.92</v>
      </c>
      <c r="D4126" s="490">
        <v>410.92</v>
      </c>
      <c r="E4126" s="488"/>
    </row>
    <row r="4127" spans="1:5" x14ac:dyDescent="0.2">
      <c r="A4127" s="488" t="s">
        <v>4384</v>
      </c>
      <c r="B4127" s="489">
        <v>141</v>
      </c>
      <c r="C4127" s="490">
        <v>160.21</v>
      </c>
      <c r="D4127" s="490">
        <v>257.63</v>
      </c>
      <c r="E4127" s="488"/>
    </row>
    <row r="4128" spans="1:5" x14ac:dyDescent="0.2">
      <c r="A4128" s="488" t="s">
        <v>4385</v>
      </c>
      <c r="B4128" s="489">
        <v>446</v>
      </c>
      <c r="C4128" s="490">
        <v>0</v>
      </c>
      <c r="D4128" s="490">
        <v>274.25</v>
      </c>
      <c r="E4128" s="488"/>
    </row>
    <row r="4129" spans="1:5" x14ac:dyDescent="0.2">
      <c r="A4129" s="488" t="s">
        <v>4386</v>
      </c>
      <c r="B4129" s="489">
        <v>120</v>
      </c>
      <c r="C4129" s="490">
        <v>0</v>
      </c>
      <c r="D4129" s="490">
        <v>20</v>
      </c>
      <c r="E4129" s="488"/>
    </row>
    <row r="4130" spans="1:5" x14ac:dyDescent="0.2">
      <c r="A4130" s="488" t="s">
        <v>4387</v>
      </c>
      <c r="B4130" s="489">
        <v>38</v>
      </c>
      <c r="C4130" s="490">
        <v>0</v>
      </c>
      <c r="D4130" s="490">
        <v>9.7100000000000009</v>
      </c>
      <c r="E4130" s="488" t="s">
        <v>344</v>
      </c>
    </row>
    <row r="4131" spans="1:5" x14ac:dyDescent="0.2">
      <c r="A4131" s="488" t="s">
        <v>4388</v>
      </c>
      <c r="B4131" s="489">
        <v>206</v>
      </c>
      <c r="C4131" s="490">
        <v>43.96</v>
      </c>
      <c r="D4131" s="490">
        <v>186.28</v>
      </c>
      <c r="E4131" s="488"/>
    </row>
    <row r="4132" spans="1:5" x14ac:dyDescent="0.2">
      <c r="A4132" s="488" t="s">
        <v>4389</v>
      </c>
      <c r="B4132" s="489">
        <v>356</v>
      </c>
      <c r="C4132" s="490">
        <v>208.97</v>
      </c>
      <c r="D4132" s="490">
        <v>454.92</v>
      </c>
      <c r="E4132" s="488"/>
    </row>
    <row r="4133" spans="1:5" x14ac:dyDescent="0.2">
      <c r="A4133" s="488" t="s">
        <v>4390</v>
      </c>
      <c r="B4133" s="489">
        <v>428</v>
      </c>
      <c r="C4133" s="490">
        <v>0</v>
      </c>
      <c r="D4133" s="490">
        <v>116.24</v>
      </c>
      <c r="E4133" s="488"/>
    </row>
    <row r="4134" spans="1:5" x14ac:dyDescent="0.2">
      <c r="A4134" s="488" t="s">
        <v>4391</v>
      </c>
      <c r="B4134" s="489">
        <v>123</v>
      </c>
      <c r="C4134" s="490">
        <v>382.68</v>
      </c>
      <c r="D4134" s="490">
        <v>467.66</v>
      </c>
      <c r="E4134" s="488"/>
    </row>
    <row r="4135" spans="1:5" x14ac:dyDescent="0.2">
      <c r="A4135" s="488" t="s">
        <v>4392</v>
      </c>
      <c r="B4135" s="489">
        <v>148</v>
      </c>
      <c r="C4135" s="490">
        <v>0</v>
      </c>
      <c r="D4135" s="490">
        <v>69.47</v>
      </c>
      <c r="E4135" s="488"/>
    </row>
    <row r="4136" spans="1:5" x14ac:dyDescent="0.2">
      <c r="A4136" s="488" t="s">
        <v>4393</v>
      </c>
      <c r="B4136" s="489">
        <v>327</v>
      </c>
      <c r="C4136" s="490">
        <v>93.8</v>
      </c>
      <c r="D4136" s="490">
        <v>319.70999999999998</v>
      </c>
      <c r="E4136" s="488"/>
    </row>
    <row r="4137" spans="1:5" x14ac:dyDescent="0.2">
      <c r="A4137" s="488" t="s">
        <v>4394</v>
      </c>
      <c r="B4137" s="489">
        <v>136</v>
      </c>
      <c r="C4137" s="490">
        <v>0</v>
      </c>
      <c r="D4137" s="490">
        <v>69.33</v>
      </c>
      <c r="E4137" s="488"/>
    </row>
    <row r="4138" spans="1:5" x14ac:dyDescent="0.2">
      <c r="A4138" s="488" t="s">
        <v>4395</v>
      </c>
      <c r="B4138" s="489">
        <v>81</v>
      </c>
      <c r="C4138" s="490">
        <v>293.33</v>
      </c>
      <c r="D4138" s="490">
        <v>349.29</v>
      </c>
      <c r="E4138" s="488"/>
    </row>
    <row r="4139" spans="1:5" x14ac:dyDescent="0.2">
      <c r="A4139" s="488" t="s">
        <v>4396</v>
      </c>
      <c r="B4139" s="489">
        <v>155</v>
      </c>
      <c r="C4139" s="490">
        <v>20.38</v>
      </c>
      <c r="D4139" s="490">
        <v>127.46</v>
      </c>
      <c r="E4139" s="488"/>
    </row>
    <row r="4140" spans="1:5" x14ac:dyDescent="0.2">
      <c r="A4140" s="488" t="s">
        <v>4397</v>
      </c>
      <c r="B4140" s="489">
        <v>198</v>
      </c>
      <c r="C4140" s="490">
        <v>0</v>
      </c>
      <c r="D4140" s="490">
        <v>60.15</v>
      </c>
      <c r="E4140" s="488"/>
    </row>
    <row r="4141" spans="1:5" x14ac:dyDescent="0.2">
      <c r="A4141" s="488" t="s">
        <v>4398</v>
      </c>
      <c r="B4141" s="489">
        <v>295</v>
      </c>
      <c r="C4141" s="490">
        <v>0</v>
      </c>
      <c r="D4141" s="490">
        <v>91.22</v>
      </c>
      <c r="E4141" s="488"/>
    </row>
    <row r="4142" spans="1:5" x14ac:dyDescent="0.2">
      <c r="A4142" s="488" t="s">
        <v>4399</v>
      </c>
      <c r="B4142" s="489">
        <v>471</v>
      </c>
      <c r="C4142" s="490">
        <v>0</v>
      </c>
      <c r="D4142" s="490">
        <v>308.49</v>
      </c>
      <c r="E4142" s="488"/>
    </row>
    <row r="4143" spans="1:5" x14ac:dyDescent="0.2">
      <c r="A4143" s="488" t="s">
        <v>4400</v>
      </c>
      <c r="B4143" s="489">
        <v>168</v>
      </c>
      <c r="C4143" s="490">
        <v>45.48</v>
      </c>
      <c r="D4143" s="490">
        <v>161.54</v>
      </c>
      <c r="E4143" s="488"/>
    </row>
    <row r="4144" spans="1:5" x14ac:dyDescent="0.2">
      <c r="A4144" s="488" t="s">
        <v>4401</v>
      </c>
      <c r="B4144" s="489">
        <v>114</v>
      </c>
      <c r="C4144" s="490">
        <v>19.989999999999998</v>
      </c>
      <c r="D4144" s="490">
        <v>98.75</v>
      </c>
      <c r="E4144" s="488"/>
    </row>
    <row r="4145" spans="1:5" x14ac:dyDescent="0.2">
      <c r="A4145" s="488" t="s">
        <v>4402</v>
      </c>
      <c r="B4145" s="489">
        <v>252</v>
      </c>
      <c r="C4145" s="490">
        <v>0</v>
      </c>
      <c r="D4145" s="490">
        <v>14.96</v>
      </c>
      <c r="E4145" s="488"/>
    </row>
    <row r="4146" spans="1:5" x14ac:dyDescent="0.2">
      <c r="A4146" s="488" t="s">
        <v>4403</v>
      </c>
      <c r="B4146" s="489">
        <v>135</v>
      </c>
      <c r="C4146" s="490">
        <v>0</v>
      </c>
      <c r="D4146" s="490">
        <v>49.61</v>
      </c>
      <c r="E4146" s="488"/>
    </row>
    <row r="4147" spans="1:5" x14ac:dyDescent="0.2">
      <c r="A4147" s="488" t="s">
        <v>4404</v>
      </c>
      <c r="B4147" s="489">
        <v>53</v>
      </c>
      <c r="C4147" s="490">
        <v>0</v>
      </c>
      <c r="D4147" s="490">
        <v>27.49</v>
      </c>
      <c r="E4147" s="488"/>
    </row>
    <row r="4148" spans="1:5" x14ac:dyDescent="0.2">
      <c r="A4148" s="488" t="s">
        <v>4405</v>
      </c>
      <c r="B4148" s="489">
        <v>107</v>
      </c>
      <c r="C4148" s="490">
        <v>255.18</v>
      </c>
      <c r="D4148" s="490">
        <v>329.1</v>
      </c>
      <c r="E4148" s="488"/>
    </row>
    <row r="4149" spans="1:5" x14ac:dyDescent="0.2">
      <c r="A4149" s="488" t="s">
        <v>4406</v>
      </c>
      <c r="B4149" s="489">
        <v>158</v>
      </c>
      <c r="C4149" s="490">
        <v>250.32</v>
      </c>
      <c r="D4149" s="490">
        <v>359.48</v>
      </c>
      <c r="E4149" s="488"/>
    </row>
    <row r="4150" spans="1:5" x14ac:dyDescent="0.2">
      <c r="A4150" s="488" t="s">
        <v>4407</v>
      </c>
      <c r="B4150" s="489">
        <v>192</v>
      </c>
      <c r="C4150" s="490">
        <v>184.78</v>
      </c>
      <c r="D4150" s="490">
        <v>317.43</v>
      </c>
      <c r="E4150" s="488"/>
    </row>
    <row r="4151" spans="1:5" x14ac:dyDescent="0.2">
      <c r="A4151" s="488" t="s">
        <v>4408</v>
      </c>
      <c r="B4151" s="489">
        <v>222</v>
      </c>
      <c r="C4151" s="490">
        <v>342.04</v>
      </c>
      <c r="D4151" s="490">
        <v>495.41</v>
      </c>
      <c r="E4151" s="488"/>
    </row>
    <row r="4152" spans="1:5" x14ac:dyDescent="0.2">
      <c r="A4152" s="488" t="s">
        <v>4409</v>
      </c>
      <c r="B4152" s="489">
        <v>34</v>
      </c>
      <c r="C4152" s="490">
        <v>13.12</v>
      </c>
      <c r="D4152" s="490">
        <v>36.61</v>
      </c>
      <c r="E4152" s="488" t="s">
        <v>344</v>
      </c>
    </row>
    <row r="4153" spans="1:5" x14ac:dyDescent="0.2">
      <c r="A4153" s="488" t="s">
        <v>4410</v>
      </c>
      <c r="B4153" s="489">
        <v>322</v>
      </c>
      <c r="C4153" s="490">
        <v>708.46</v>
      </c>
      <c r="D4153" s="490">
        <v>930.92</v>
      </c>
      <c r="E4153" s="488"/>
    </row>
    <row r="4154" spans="1:5" x14ac:dyDescent="0.2">
      <c r="A4154" s="488" t="s">
        <v>4411</v>
      </c>
      <c r="B4154" s="489">
        <v>325</v>
      </c>
      <c r="C4154" s="490">
        <v>103.95</v>
      </c>
      <c r="D4154" s="490">
        <v>328.48</v>
      </c>
      <c r="E4154" s="488"/>
    </row>
    <row r="4155" spans="1:5" x14ac:dyDescent="0.2">
      <c r="A4155" s="488" t="s">
        <v>4412</v>
      </c>
      <c r="B4155" s="489">
        <v>470</v>
      </c>
      <c r="C4155" s="490">
        <v>0</v>
      </c>
      <c r="D4155" s="490">
        <v>307.43</v>
      </c>
      <c r="E4155" s="488"/>
    </row>
    <row r="4156" spans="1:5" x14ac:dyDescent="0.2">
      <c r="A4156" s="488" t="s">
        <v>4413</v>
      </c>
      <c r="B4156" s="489">
        <v>59</v>
      </c>
      <c r="C4156" s="490">
        <v>5.57</v>
      </c>
      <c r="D4156" s="490">
        <v>46.34</v>
      </c>
      <c r="E4156" s="488"/>
    </row>
    <row r="4157" spans="1:5" x14ac:dyDescent="0.2">
      <c r="A4157" s="488" t="s">
        <v>4414</v>
      </c>
      <c r="B4157" s="489">
        <v>149</v>
      </c>
      <c r="C4157" s="490">
        <v>0</v>
      </c>
      <c r="D4157" s="490">
        <v>28.35</v>
      </c>
      <c r="E4157" s="488"/>
    </row>
    <row r="4158" spans="1:5" x14ac:dyDescent="0.2">
      <c r="A4158" s="488" t="s">
        <v>4415</v>
      </c>
      <c r="B4158" s="489">
        <v>201</v>
      </c>
      <c r="C4158" s="490">
        <v>157.13999999999999</v>
      </c>
      <c r="D4158" s="490">
        <v>296.01</v>
      </c>
      <c r="E4158" s="488"/>
    </row>
    <row r="4159" spans="1:5" x14ac:dyDescent="0.2">
      <c r="A4159" s="488" t="s">
        <v>4416</v>
      </c>
      <c r="B4159" s="489">
        <v>163</v>
      </c>
      <c r="C4159" s="490">
        <v>148.06</v>
      </c>
      <c r="D4159" s="490">
        <v>260.67</v>
      </c>
      <c r="E4159" s="488"/>
    </row>
    <row r="4160" spans="1:5" x14ac:dyDescent="0.2">
      <c r="A4160" s="488" t="s">
        <v>4417</v>
      </c>
      <c r="B4160" s="489">
        <v>201</v>
      </c>
      <c r="C4160" s="490">
        <v>0</v>
      </c>
      <c r="D4160" s="490">
        <v>34.06</v>
      </c>
      <c r="E4160" s="488"/>
    </row>
    <row r="4161" spans="1:5" x14ac:dyDescent="0.2">
      <c r="A4161" s="488" t="s">
        <v>4418</v>
      </c>
      <c r="B4161" s="489">
        <v>308</v>
      </c>
      <c r="C4161" s="490">
        <v>0</v>
      </c>
      <c r="D4161" s="490">
        <v>144.56</v>
      </c>
      <c r="E4161" s="488"/>
    </row>
    <row r="4162" spans="1:5" x14ac:dyDescent="0.2">
      <c r="A4162" s="488" t="s">
        <v>4419</v>
      </c>
      <c r="B4162" s="489">
        <v>47</v>
      </c>
      <c r="C4162" s="490">
        <v>0</v>
      </c>
      <c r="D4162" s="490">
        <v>31.33</v>
      </c>
      <c r="E4162" s="488"/>
    </row>
    <row r="4163" spans="1:5" x14ac:dyDescent="0.2">
      <c r="A4163" s="488" t="s">
        <v>4420</v>
      </c>
      <c r="B4163" s="489">
        <v>326</v>
      </c>
      <c r="C4163" s="490">
        <v>0</v>
      </c>
      <c r="D4163" s="490">
        <v>31.88</v>
      </c>
      <c r="E4163" s="488"/>
    </row>
    <row r="4164" spans="1:5" x14ac:dyDescent="0.2">
      <c r="A4164" s="488" t="s">
        <v>4421</v>
      </c>
      <c r="B4164" s="489">
        <v>406</v>
      </c>
      <c r="C4164" s="490">
        <v>0</v>
      </c>
      <c r="D4164" s="490">
        <v>50.67</v>
      </c>
      <c r="E4164" s="488"/>
    </row>
    <row r="4165" spans="1:5" x14ac:dyDescent="0.2">
      <c r="A4165" s="488" t="s">
        <v>4422</v>
      </c>
      <c r="B4165" s="489">
        <v>105</v>
      </c>
      <c r="C4165" s="490">
        <v>0</v>
      </c>
      <c r="D4165" s="490">
        <v>14.05</v>
      </c>
      <c r="E4165" s="488"/>
    </row>
    <row r="4166" spans="1:5" x14ac:dyDescent="0.2">
      <c r="A4166" s="488" t="s">
        <v>4423</v>
      </c>
      <c r="B4166" s="489">
        <v>187</v>
      </c>
      <c r="C4166" s="490">
        <v>85.99</v>
      </c>
      <c r="D4166" s="490">
        <v>215.18</v>
      </c>
      <c r="E4166" s="488"/>
    </row>
    <row r="4167" spans="1:5" x14ac:dyDescent="0.2">
      <c r="A4167" s="488" t="s">
        <v>4424</v>
      </c>
      <c r="B4167" s="489">
        <v>76</v>
      </c>
      <c r="C4167" s="490">
        <v>0</v>
      </c>
      <c r="D4167" s="490">
        <v>24.42</v>
      </c>
      <c r="E4167" s="488"/>
    </row>
    <row r="4168" spans="1:5" x14ac:dyDescent="0.2">
      <c r="A4168" s="488" t="s">
        <v>4425</v>
      </c>
      <c r="B4168" s="489">
        <v>181</v>
      </c>
      <c r="C4168" s="490">
        <v>0</v>
      </c>
      <c r="D4168" s="490">
        <v>30.62</v>
      </c>
      <c r="E4168" s="488"/>
    </row>
    <row r="4169" spans="1:5" x14ac:dyDescent="0.2">
      <c r="A4169" s="488" t="s">
        <v>4426</v>
      </c>
      <c r="B4169" s="489">
        <v>321</v>
      </c>
      <c r="C4169" s="490">
        <v>0</v>
      </c>
      <c r="D4169" s="490">
        <v>89.76</v>
      </c>
      <c r="E4169" s="488"/>
    </row>
    <row r="4170" spans="1:5" x14ac:dyDescent="0.2">
      <c r="A4170" s="488" t="s">
        <v>4427</v>
      </c>
      <c r="B4170" s="489">
        <v>333</v>
      </c>
      <c r="C4170" s="490">
        <v>38.72</v>
      </c>
      <c r="D4170" s="490">
        <v>268.77</v>
      </c>
      <c r="E4170" s="488"/>
    </row>
    <row r="4171" spans="1:5" x14ac:dyDescent="0.2">
      <c r="A4171" s="488" t="s">
        <v>4428</v>
      </c>
      <c r="B4171" s="489">
        <v>420</v>
      </c>
      <c r="C4171" s="490">
        <v>0</v>
      </c>
      <c r="D4171" s="490">
        <v>47.07</v>
      </c>
      <c r="E4171" s="488"/>
    </row>
    <row r="4172" spans="1:5" x14ac:dyDescent="0.2">
      <c r="A4172" s="488" t="s">
        <v>4429</v>
      </c>
      <c r="B4172" s="489">
        <v>110</v>
      </c>
      <c r="C4172" s="490">
        <v>0</v>
      </c>
      <c r="D4172" s="490">
        <v>32.15</v>
      </c>
      <c r="E4172" s="488"/>
    </row>
    <row r="4173" spans="1:5" x14ac:dyDescent="0.2">
      <c r="A4173" s="488" t="s">
        <v>4430</v>
      </c>
      <c r="B4173" s="489">
        <v>173</v>
      </c>
      <c r="C4173" s="490">
        <v>0</v>
      </c>
      <c r="D4173" s="490">
        <v>90.51</v>
      </c>
      <c r="E4173" s="488"/>
    </row>
    <row r="4174" spans="1:5" x14ac:dyDescent="0.2">
      <c r="A4174" s="488" t="s">
        <v>4431</v>
      </c>
      <c r="B4174" s="489">
        <v>52</v>
      </c>
      <c r="C4174" s="490">
        <v>0</v>
      </c>
      <c r="D4174" s="490">
        <v>19.05</v>
      </c>
      <c r="E4174" s="488"/>
    </row>
    <row r="4175" spans="1:5" x14ac:dyDescent="0.2">
      <c r="A4175" s="488" t="s">
        <v>4432</v>
      </c>
      <c r="B4175" s="489">
        <v>105</v>
      </c>
      <c r="C4175" s="490">
        <v>0</v>
      </c>
      <c r="D4175" s="490">
        <v>69.010000000000005</v>
      </c>
      <c r="E4175" s="488"/>
    </row>
    <row r="4176" spans="1:5" x14ac:dyDescent="0.2">
      <c r="A4176" s="488" t="s">
        <v>4433</v>
      </c>
      <c r="B4176" s="489">
        <v>106</v>
      </c>
      <c r="C4176" s="490">
        <v>0</v>
      </c>
      <c r="D4176" s="490">
        <v>31.62</v>
      </c>
      <c r="E4176" s="488"/>
    </row>
    <row r="4177" spans="1:5" x14ac:dyDescent="0.2">
      <c r="A4177" s="488" t="s">
        <v>4434</v>
      </c>
      <c r="B4177" s="489">
        <v>121</v>
      </c>
      <c r="C4177" s="490">
        <v>40.21</v>
      </c>
      <c r="D4177" s="490">
        <v>123.8</v>
      </c>
      <c r="E4177" s="488"/>
    </row>
    <row r="4178" spans="1:5" x14ac:dyDescent="0.2">
      <c r="A4178" s="488" t="s">
        <v>4435</v>
      </c>
      <c r="B4178" s="489">
        <v>145</v>
      </c>
      <c r="C4178" s="490">
        <v>0</v>
      </c>
      <c r="D4178" s="490">
        <v>97</v>
      </c>
      <c r="E4178" s="488"/>
    </row>
    <row r="4179" spans="1:5" x14ac:dyDescent="0.2">
      <c r="A4179" s="488" t="s">
        <v>4436</v>
      </c>
      <c r="B4179" s="489">
        <v>214</v>
      </c>
      <c r="C4179" s="490">
        <v>0</v>
      </c>
      <c r="D4179" s="490">
        <v>72.73</v>
      </c>
      <c r="E4179" s="488"/>
    </row>
    <row r="4180" spans="1:5" x14ac:dyDescent="0.2">
      <c r="A4180" s="488" t="s">
        <v>4437</v>
      </c>
      <c r="B4180" s="489">
        <v>100</v>
      </c>
      <c r="C4180" s="490">
        <v>0</v>
      </c>
      <c r="D4180" s="490">
        <v>20.41</v>
      </c>
      <c r="E4180" s="488"/>
    </row>
    <row r="4181" spans="1:5" x14ac:dyDescent="0.2">
      <c r="A4181" s="488" t="s">
        <v>4438</v>
      </c>
      <c r="B4181" s="489">
        <v>144</v>
      </c>
      <c r="C4181" s="490">
        <v>0</v>
      </c>
      <c r="D4181" s="490">
        <v>62.97</v>
      </c>
      <c r="E4181" s="488"/>
    </row>
    <row r="4182" spans="1:5" x14ac:dyDescent="0.2">
      <c r="A4182" s="488" t="s">
        <v>4439</v>
      </c>
      <c r="B4182" s="489">
        <v>192</v>
      </c>
      <c r="C4182" s="490">
        <v>271.33999999999997</v>
      </c>
      <c r="D4182" s="490">
        <v>403.99</v>
      </c>
      <c r="E4182" s="488"/>
    </row>
    <row r="4183" spans="1:5" x14ac:dyDescent="0.2">
      <c r="A4183" s="488" t="s">
        <v>4440</v>
      </c>
      <c r="B4183" s="489">
        <v>172</v>
      </c>
      <c r="C4183" s="490">
        <v>270.36</v>
      </c>
      <c r="D4183" s="490">
        <v>389.19</v>
      </c>
      <c r="E4183" s="488"/>
    </row>
    <row r="4184" spans="1:5" x14ac:dyDescent="0.2">
      <c r="A4184" s="488" t="s">
        <v>4441</v>
      </c>
      <c r="B4184" s="489">
        <v>127</v>
      </c>
      <c r="C4184" s="490">
        <v>94.43</v>
      </c>
      <c r="D4184" s="490">
        <v>182.17</v>
      </c>
      <c r="E4184" s="488"/>
    </row>
    <row r="4185" spans="1:5" x14ac:dyDescent="0.2">
      <c r="A4185" s="488" t="s">
        <v>4442</v>
      </c>
      <c r="B4185" s="489">
        <v>304</v>
      </c>
      <c r="C4185" s="490">
        <v>1211.98</v>
      </c>
      <c r="D4185" s="490">
        <v>1422.01</v>
      </c>
      <c r="E4185" s="488"/>
    </row>
    <row r="4186" spans="1:5" x14ac:dyDescent="0.2">
      <c r="A4186" s="488" t="s">
        <v>4443</v>
      </c>
      <c r="B4186" s="489">
        <v>241</v>
      </c>
      <c r="C4186" s="490">
        <v>752.74</v>
      </c>
      <c r="D4186" s="490">
        <v>919.24</v>
      </c>
      <c r="E4186" s="488"/>
    </row>
    <row r="4187" spans="1:5" x14ac:dyDescent="0.2">
      <c r="A4187" s="488" t="s">
        <v>4444</v>
      </c>
      <c r="B4187" s="489">
        <v>158</v>
      </c>
      <c r="C4187" s="490">
        <v>31.05</v>
      </c>
      <c r="D4187" s="490">
        <v>140.19999999999999</v>
      </c>
      <c r="E4187" s="488"/>
    </row>
    <row r="4188" spans="1:5" x14ac:dyDescent="0.2">
      <c r="A4188" s="488" t="s">
        <v>4445</v>
      </c>
      <c r="B4188" s="489">
        <v>224</v>
      </c>
      <c r="C4188" s="490">
        <v>0</v>
      </c>
      <c r="D4188" s="490">
        <v>8.6300000000000008</v>
      </c>
      <c r="E4188" s="488"/>
    </row>
    <row r="4189" spans="1:5" x14ac:dyDescent="0.2">
      <c r="A4189" s="488" t="s">
        <v>4446</v>
      </c>
      <c r="B4189" s="489">
        <v>54</v>
      </c>
      <c r="C4189" s="490">
        <v>35.76</v>
      </c>
      <c r="D4189" s="490">
        <v>73.069999999999993</v>
      </c>
      <c r="E4189" s="488"/>
    </row>
    <row r="4190" spans="1:5" x14ac:dyDescent="0.2">
      <c r="A4190" s="488" t="s">
        <v>4447</v>
      </c>
      <c r="B4190" s="489">
        <v>280</v>
      </c>
      <c r="C4190" s="490">
        <v>0</v>
      </c>
      <c r="D4190" s="490">
        <v>143.13</v>
      </c>
      <c r="E4190" s="488"/>
    </row>
    <row r="4191" spans="1:5" x14ac:dyDescent="0.2">
      <c r="A4191" s="488" t="s">
        <v>4448</v>
      </c>
      <c r="B4191" s="489">
        <v>70</v>
      </c>
      <c r="C4191" s="490">
        <v>0</v>
      </c>
      <c r="D4191" s="490">
        <v>15.61</v>
      </c>
      <c r="E4191" s="488"/>
    </row>
    <row r="4192" spans="1:5" x14ac:dyDescent="0.2">
      <c r="A4192" s="488" t="s">
        <v>4449</v>
      </c>
      <c r="B4192" s="489">
        <v>209</v>
      </c>
      <c r="C4192" s="490">
        <v>0</v>
      </c>
      <c r="D4192" s="490">
        <v>81.05</v>
      </c>
      <c r="E4192" s="488"/>
    </row>
    <row r="4193" spans="1:5" x14ac:dyDescent="0.2">
      <c r="A4193" s="488" t="s">
        <v>4450</v>
      </c>
      <c r="B4193" s="489">
        <v>162</v>
      </c>
      <c r="C4193" s="490">
        <v>0</v>
      </c>
      <c r="D4193" s="490">
        <v>11.24</v>
      </c>
      <c r="E4193" s="488"/>
    </row>
    <row r="4194" spans="1:5" x14ac:dyDescent="0.2">
      <c r="A4194" s="488" t="s">
        <v>4451</v>
      </c>
      <c r="B4194" s="489">
        <v>439</v>
      </c>
      <c r="C4194" s="490">
        <v>0</v>
      </c>
      <c r="D4194" s="490">
        <v>183.55</v>
      </c>
      <c r="E4194" s="488"/>
    </row>
    <row r="4195" spans="1:5" x14ac:dyDescent="0.2">
      <c r="A4195" s="488" t="s">
        <v>4452</v>
      </c>
      <c r="B4195" s="489">
        <v>145</v>
      </c>
      <c r="C4195" s="490">
        <v>0</v>
      </c>
      <c r="D4195" s="490">
        <v>69.34</v>
      </c>
      <c r="E4195" s="488"/>
    </row>
    <row r="4196" spans="1:5" x14ac:dyDescent="0.2">
      <c r="A4196" s="488" t="s">
        <v>4453</v>
      </c>
      <c r="B4196" s="489">
        <v>36</v>
      </c>
      <c r="C4196" s="490">
        <v>0</v>
      </c>
      <c r="D4196" s="490">
        <v>0</v>
      </c>
      <c r="E4196" s="488" t="s">
        <v>344</v>
      </c>
    </row>
    <row r="4197" spans="1:5" x14ac:dyDescent="0.2">
      <c r="A4197" s="488" t="s">
        <v>4454</v>
      </c>
      <c r="B4197" s="489">
        <v>45</v>
      </c>
      <c r="C4197" s="490">
        <v>1.28</v>
      </c>
      <c r="D4197" s="490">
        <v>32.369999999999997</v>
      </c>
      <c r="E4197" s="488"/>
    </row>
    <row r="4198" spans="1:5" x14ac:dyDescent="0.2">
      <c r="A4198" s="488" t="s">
        <v>4455</v>
      </c>
      <c r="B4198" s="489">
        <v>139</v>
      </c>
      <c r="C4198" s="490">
        <v>0</v>
      </c>
      <c r="D4198" s="490">
        <v>24.87</v>
      </c>
      <c r="E4198" s="488"/>
    </row>
    <row r="4199" spans="1:5" x14ac:dyDescent="0.2">
      <c r="A4199" s="488" t="s">
        <v>4456</v>
      </c>
      <c r="B4199" s="489">
        <v>52</v>
      </c>
      <c r="C4199" s="490">
        <v>151.63999999999999</v>
      </c>
      <c r="D4199" s="490">
        <v>187.56</v>
      </c>
      <c r="E4199" s="488"/>
    </row>
    <row r="4200" spans="1:5" x14ac:dyDescent="0.2">
      <c r="A4200" s="488" t="s">
        <v>4457</v>
      </c>
      <c r="B4200" s="489">
        <v>86</v>
      </c>
      <c r="C4200" s="490">
        <v>63.99</v>
      </c>
      <c r="D4200" s="490">
        <v>123.4</v>
      </c>
      <c r="E4200" s="488"/>
    </row>
    <row r="4201" spans="1:5" x14ac:dyDescent="0.2">
      <c r="A4201" s="488" t="s">
        <v>4458</v>
      </c>
      <c r="B4201" s="489">
        <v>83</v>
      </c>
      <c r="C4201" s="490">
        <v>0</v>
      </c>
      <c r="D4201" s="490">
        <v>18.309999999999999</v>
      </c>
      <c r="E4201" s="488"/>
    </row>
    <row r="4202" spans="1:5" x14ac:dyDescent="0.2">
      <c r="A4202" s="488" t="s">
        <v>4459</v>
      </c>
      <c r="B4202" s="489">
        <v>38</v>
      </c>
      <c r="C4202" s="490">
        <v>0</v>
      </c>
      <c r="D4202" s="490">
        <v>0</v>
      </c>
      <c r="E4202" s="488" t="s">
        <v>344</v>
      </c>
    </row>
    <row r="4203" spans="1:5" x14ac:dyDescent="0.2">
      <c r="A4203" s="488" t="s">
        <v>4460</v>
      </c>
      <c r="B4203" s="489">
        <v>234</v>
      </c>
      <c r="C4203" s="490">
        <v>0</v>
      </c>
      <c r="D4203" s="490">
        <v>42.41</v>
      </c>
      <c r="E4203" s="488"/>
    </row>
    <row r="4204" spans="1:5" x14ac:dyDescent="0.2">
      <c r="A4204" s="488" t="s">
        <v>4461</v>
      </c>
      <c r="B4204" s="489">
        <v>366</v>
      </c>
      <c r="C4204" s="490">
        <v>0</v>
      </c>
      <c r="D4204" s="490">
        <v>120.15</v>
      </c>
      <c r="E4204" s="488"/>
    </row>
    <row r="4205" spans="1:5" x14ac:dyDescent="0.2">
      <c r="A4205" s="488" t="s">
        <v>4462</v>
      </c>
      <c r="B4205" s="489">
        <v>308</v>
      </c>
      <c r="C4205" s="490">
        <v>0</v>
      </c>
      <c r="D4205" s="490">
        <v>107.85</v>
      </c>
      <c r="E4205" s="488"/>
    </row>
    <row r="4206" spans="1:5" x14ac:dyDescent="0.2">
      <c r="A4206" s="488" t="s">
        <v>4463</v>
      </c>
      <c r="B4206" s="489">
        <v>55</v>
      </c>
      <c r="C4206" s="490">
        <v>0</v>
      </c>
      <c r="D4206" s="490">
        <v>20.04</v>
      </c>
      <c r="E4206" s="488"/>
    </row>
    <row r="4207" spans="1:5" x14ac:dyDescent="0.2">
      <c r="A4207" s="488" t="s">
        <v>4464</v>
      </c>
      <c r="B4207" s="489">
        <v>189</v>
      </c>
      <c r="C4207" s="490">
        <v>69.56</v>
      </c>
      <c r="D4207" s="490">
        <v>200.14</v>
      </c>
      <c r="E4207" s="488"/>
    </row>
    <row r="4208" spans="1:5" x14ac:dyDescent="0.2">
      <c r="A4208" s="488" t="s">
        <v>4465</v>
      </c>
      <c r="B4208" s="489">
        <v>54</v>
      </c>
      <c r="C4208" s="490">
        <v>0</v>
      </c>
      <c r="D4208" s="490">
        <v>14.64</v>
      </c>
      <c r="E4208" s="488"/>
    </row>
    <row r="4209" spans="1:5" x14ac:dyDescent="0.2">
      <c r="A4209" s="488" t="s">
        <v>4466</v>
      </c>
      <c r="B4209" s="489">
        <v>261</v>
      </c>
      <c r="C4209" s="490">
        <v>0</v>
      </c>
      <c r="D4209" s="490">
        <v>69.94</v>
      </c>
      <c r="E4209" s="488"/>
    </row>
    <row r="4210" spans="1:5" x14ac:dyDescent="0.2">
      <c r="A4210" s="488" t="s">
        <v>4467</v>
      </c>
      <c r="B4210" s="489">
        <v>295</v>
      </c>
      <c r="C4210" s="490">
        <v>0</v>
      </c>
      <c r="D4210" s="490">
        <v>119.78</v>
      </c>
      <c r="E4210" s="488"/>
    </row>
    <row r="4211" spans="1:5" x14ac:dyDescent="0.2">
      <c r="A4211" s="488" t="s">
        <v>4468</v>
      </c>
      <c r="B4211" s="489">
        <v>71</v>
      </c>
      <c r="C4211" s="490">
        <v>0</v>
      </c>
      <c r="D4211" s="490">
        <v>23.15</v>
      </c>
      <c r="E4211" s="488"/>
    </row>
    <row r="4212" spans="1:5" x14ac:dyDescent="0.2">
      <c r="A4212" s="488" t="s">
        <v>4469</v>
      </c>
      <c r="B4212" s="489">
        <v>75</v>
      </c>
      <c r="C4212" s="490">
        <v>140.29</v>
      </c>
      <c r="D4212" s="490">
        <v>192.11</v>
      </c>
      <c r="E4212" s="488"/>
    </row>
    <row r="4213" spans="1:5" x14ac:dyDescent="0.2">
      <c r="A4213" s="488" t="s">
        <v>4470</v>
      </c>
      <c r="B4213" s="489">
        <v>54</v>
      </c>
      <c r="C4213" s="490">
        <v>0</v>
      </c>
      <c r="D4213" s="490">
        <v>13.49</v>
      </c>
      <c r="E4213" s="488"/>
    </row>
    <row r="4214" spans="1:5" x14ac:dyDescent="0.2">
      <c r="A4214" s="488" t="s">
        <v>4471</v>
      </c>
      <c r="B4214" s="489">
        <v>100</v>
      </c>
      <c r="C4214" s="490">
        <v>0</v>
      </c>
      <c r="D4214" s="490">
        <v>9.1199999999999992</v>
      </c>
      <c r="E4214" s="488"/>
    </row>
    <row r="4215" spans="1:5" x14ac:dyDescent="0.2">
      <c r="A4215" s="488" t="s">
        <v>4472</v>
      </c>
      <c r="B4215" s="489">
        <v>244</v>
      </c>
      <c r="C4215" s="490">
        <v>188.46</v>
      </c>
      <c r="D4215" s="490">
        <v>357.04</v>
      </c>
      <c r="E4215" s="488"/>
    </row>
    <row r="4216" spans="1:5" x14ac:dyDescent="0.2">
      <c r="A4216" s="488" t="s">
        <v>4473</v>
      </c>
      <c r="B4216" s="489">
        <v>247</v>
      </c>
      <c r="C4216" s="490">
        <v>0</v>
      </c>
      <c r="D4216" s="490">
        <v>73.41</v>
      </c>
      <c r="E4216" s="488"/>
    </row>
    <row r="4217" spans="1:5" x14ac:dyDescent="0.2">
      <c r="A4217" s="488" t="s">
        <v>4474</v>
      </c>
      <c r="B4217" s="489">
        <v>163</v>
      </c>
      <c r="C4217" s="490">
        <v>0</v>
      </c>
      <c r="D4217" s="490">
        <v>78.680000000000007</v>
      </c>
      <c r="E4217" s="488"/>
    </row>
    <row r="4218" spans="1:5" x14ac:dyDescent="0.2">
      <c r="A4218" s="488" t="s">
        <v>4475</v>
      </c>
      <c r="B4218" s="489">
        <v>150</v>
      </c>
      <c r="C4218" s="490">
        <v>0</v>
      </c>
      <c r="D4218" s="490">
        <v>98.62</v>
      </c>
      <c r="E4218" s="488"/>
    </row>
    <row r="4219" spans="1:5" x14ac:dyDescent="0.2">
      <c r="A4219" s="488" t="s">
        <v>4476</v>
      </c>
      <c r="B4219" s="489">
        <v>307</v>
      </c>
      <c r="C4219" s="490">
        <v>124.98</v>
      </c>
      <c r="D4219" s="490">
        <v>337.08</v>
      </c>
      <c r="E4219" s="488"/>
    </row>
    <row r="4220" spans="1:5" x14ac:dyDescent="0.2">
      <c r="A4220" s="488" t="s">
        <v>4477</v>
      </c>
      <c r="B4220" s="489">
        <v>446</v>
      </c>
      <c r="C4220" s="490">
        <v>0</v>
      </c>
      <c r="D4220" s="490">
        <v>5.58</v>
      </c>
      <c r="E4220" s="488"/>
    </row>
    <row r="4221" spans="1:5" x14ac:dyDescent="0.2">
      <c r="A4221" s="488" t="s">
        <v>4478</v>
      </c>
      <c r="B4221" s="489">
        <v>318</v>
      </c>
      <c r="C4221" s="490">
        <v>0</v>
      </c>
      <c r="D4221" s="490">
        <v>0</v>
      </c>
      <c r="E4221" s="488"/>
    </row>
    <row r="4222" spans="1:5" x14ac:dyDescent="0.2">
      <c r="A4222" s="488" t="s">
        <v>4479</v>
      </c>
      <c r="B4222" s="489">
        <v>451</v>
      </c>
      <c r="C4222" s="490">
        <v>0</v>
      </c>
      <c r="D4222" s="490">
        <v>179.73</v>
      </c>
      <c r="E4222" s="488"/>
    </row>
    <row r="4223" spans="1:5" x14ac:dyDescent="0.2">
      <c r="A4223" s="488" t="s">
        <v>4480</v>
      </c>
      <c r="B4223" s="489">
        <v>139</v>
      </c>
      <c r="C4223" s="490">
        <v>0</v>
      </c>
      <c r="D4223" s="490">
        <v>62.73</v>
      </c>
      <c r="E4223" s="488"/>
    </row>
    <row r="4224" spans="1:5" x14ac:dyDescent="0.2">
      <c r="A4224" s="488" t="s">
        <v>4481</v>
      </c>
      <c r="B4224" s="489">
        <v>210</v>
      </c>
      <c r="C4224" s="490">
        <v>0</v>
      </c>
      <c r="D4224" s="490">
        <v>49.71</v>
      </c>
      <c r="E4224" s="488"/>
    </row>
    <row r="4225" spans="1:5" x14ac:dyDescent="0.2">
      <c r="A4225" s="488" t="s">
        <v>4482</v>
      </c>
      <c r="B4225" s="489">
        <v>345</v>
      </c>
      <c r="C4225" s="490">
        <v>0</v>
      </c>
      <c r="D4225" s="490">
        <v>98.06</v>
      </c>
      <c r="E4225" s="488"/>
    </row>
    <row r="4226" spans="1:5" x14ac:dyDescent="0.2">
      <c r="A4226" s="488" t="s">
        <v>4483</v>
      </c>
      <c r="B4226" s="489">
        <v>225</v>
      </c>
      <c r="C4226" s="490">
        <v>0</v>
      </c>
      <c r="D4226" s="490">
        <v>11.97</v>
      </c>
      <c r="E4226" s="488"/>
    </row>
    <row r="4227" spans="1:5" x14ac:dyDescent="0.2">
      <c r="A4227" s="488" t="s">
        <v>4484</v>
      </c>
      <c r="B4227" s="489">
        <v>498</v>
      </c>
      <c r="C4227" s="490">
        <v>0</v>
      </c>
      <c r="D4227" s="490">
        <v>78.75</v>
      </c>
      <c r="E4227" s="488"/>
    </row>
    <row r="4228" spans="1:5" x14ac:dyDescent="0.2">
      <c r="A4228" s="488" t="s">
        <v>4485</v>
      </c>
      <c r="B4228" s="489">
        <v>113</v>
      </c>
      <c r="C4228" s="490">
        <v>38.71</v>
      </c>
      <c r="D4228" s="490">
        <v>116.78</v>
      </c>
      <c r="E4228" s="488"/>
    </row>
    <row r="4229" spans="1:5" x14ac:dyDescent="0.2">
      <c r="A4229" s="488" t="s">
        <v>4486</v>
      </c>
      <c r="B4229" s="489">
        <v>498</v>
      </c>
      <c r="C4229" s="490">
        <v>0</v>
      </c>
      <c r="D4229" s="490">
        <v>179.81</v>
      </c>
      <c r="E4229" s="488"/>
    </row>
    <row r="4230" spans="1:5" x14ac:dyDescent="0.2">
      <c r="A4230" s="488" t="s">
        <v>4487</v>
      </c>
      <c r="B4230" s="489">
        <v>304</v>
      </c>
      <c r="C4230" s="490">
        <v>0</v>
      </c>
      <c r="D4230" s="490">
        <v>95.87</v>
      </c>
      <c r="E4230" s="488"/>
    </row>
    <row r="4231" spans="1:5" x14ac:dyDescent="0.2">
      <c r="A4231" s="488" t="s">
        <v>4488</v>
      </c>
      <c r="B4231" s="489">
        <v>83</v>
      </c>
      <c r="C4231" s="490">
        <v>0</v>
      </c>
      <c r="D4231" s="490">
        <v>55.74</v>
      </c>
      <c r="E4231" s="488"/>
    </row>
    <row r="4232" spans="1:5" x14ac:dyDescent="0.2">
      <c r="A4232" s="488" t="s">
        <v>4489</v>
      </c>
      <c r="B4232" s="489">
        <v>147</v>
      </c>
      <c r="C4232" s="490">
        <v>532.41</v>
      </c>
      <c r="D4232" s="490">
        <v>633.97</v>
      </c>
      <c r="E4232" s="488"/>
    </row>
    <row r="4233" spans="1:5" x14ac:dyDescent="0.2">
      <c r="A4233" s="488" t="s">
        <v>4490</v>
      </c>
      <c r="B4233" s="489">
        <v>392</v>
      </c>
      <c r="C4233" s="490">
        <v>17.03</v>
      </c>
      <c r="D4233" s="490">
        <v>287.85000000000002</v>
      </c>
      <c r="E4233" s="488"/>
    </row>
    <row r="4234" spans="1:5" x14ac:dyDescent="0.2">
      <c r="A4234" s="488" t="s">
        <v>4491</v>
      </c>
      <c r="B4234" s="489">
        <v>324</v>
      </c>
      <c r="C4234" s="490">
        <v>0</v>
      </c>
      <c r="D4234" s="490">
        <v>68.040000000000006</v>
      </c>
      <c r="E4234" s="488"/>
    </row>
    <row r="4235" spans="1:5" x14ac:dyDescent="0.2">
      <c r="A4235" s="488" t="s">
        <v>4492</v>
      </c>
      <c r="B4235" s="489">
        <v>218</v>
      </c>
      <c r="C4235" s="490">
        <v>0</v>
      </c>
      <c r="D4235" s="490">
        <v>43.64</v>
      </c>
      <c r="E4235" s="488"/>
    </row>
    <row r="4236" spans="1:5" x14ac:dyDescent="0.2">
      <c r="A4236" s="488" t="s">
        <v>4493</v>
      </c>
      <c r="B4236" s="489">
        <v>40</v>
      </c>
      <c r="C4236" s="490">
        <v>0</v>
      </c>
      <c r="D4236" s="490">
        <v>19.43</v>
      </c>
      <c r="E4236" s="488" t="s">
        <v>344</v>
      </c>
    </row>
    <row r="4237" spans="1:5" x14ac:dyDescent="0.2">
      <c r="A4237" s="488" t="s">
        <v>4494</v>
      </c>
      <c r="B4237" s="489">
        <v>86</v>
      </c>
      <c r="C4237" s="490">
        <v>0.89</v>
      </c>
      <c r="D4237" s="490">
        <v>60.31</v>
      </c>
      <c r="E4237" s="488"/>
    </row>
    <row r="4238" spans="1:5" x14ac:dyDescent="0.2">
      <c r="A4238" s="488" t="s">
        <v>4495</v>
      </c>
      <c r="B4238" s="489">
        <v>154</v>
      </c>
      <c r="C4238" s="490">
        <v>0</v>
      </c>
      <c r="D4238" s="490">
        <v>62.12</v>
      </c>
      <c r="E4238" s="488"/>
    </row>
    <row r="4239" spans="1:5" x14ac:dyDescent="0.2">
      <c r="A4239" s="488" t="s">
        <v>4496</v>
      </c>
      <c r="B4239" s="489">
        <v>110</v>
      </c>
      <c r="C4239" s="490">
        <v>9.92</v>
      </c>
      <c r="D4239" s="490">
        <v>85.91</v>
      </c>
      <c r="E4239" s="488"/>
    </row>
    <row r="4240" spans="1:5" x14ac:dyDescent="0.2">
      <c r="A4240" s="488" t="s">
        <v>4497</v>
      </c>
      <c r="B4240" s="489">
        <v>176</v>
      </c>
      <c r="C4240" s="490">
        <v>0</v>
      </c>
      <c r="D4240" s="490">
        <v>0</v>
      </c>
      <c r="E4240" s="488"/>
    </row>
    <row r="4241" spans="1:5" x14ac:dyDescent="0.2">
      <c r="A4241" s="488" t="s">
        <v>4498</v>
      </c>
      <c r="B4241" s="489">
        <v>76</v>
      </c>
      <c r="C4241" s="490">
        <v>70.94</v>
      </c>
      <c r="D4241" s="490">
        <v>123.45</v>
      </c>
      <c r="E4241" s="488"/>
    </row>
    <row r="4242" spans="1:5" x14ac:dyDescent="0.2">
      <c r="A4242" s="488" t="s">
        <v>4499</v>
      </c>
      <c r="B4242" s="489">
        <v>45</v>
      </c>
      <c r="C4242" s="490">
        <v>0</v>
      </c>
      <c r="D4242" s="490">
        <v>0</v>
      </c>
      <c r="E4242" s="488"/>
    </row>
    <row r="4243" spans="1:5" x14ac:dyDescent="0.2">
      <c r="A4243" s="488" t="s">
        <v>4500</v>
      </c>
      <c r="B4243" s="489">
        <v>176</v>
      </c>
      <c r="C4243" s="490">
        <v>84.54</v>
      </c>
      <c r="D4243" s="490">
        <v>206.13</v>
      </c>
      <c r="E4243" s="488"/>
    </row>
    <row r="4244" spans="1:5" x14ac:dyDescent="0.2">
      <c r="A4244" s="488" t="s">
        <v>4501</v>
      </c>
      <c r="B4244" s="489">
        <v>266</v>
      </c>
      <c r="C4244" s="490">
        <v>13.92</v>
      </c>
      <c r="D4244" s="490">
        <v>197.69</v>
      </c>
      <c r="E4244" s="488"/>
    </row>
    <row r="4245" spans="1:5" x14ac:dyDescent="0.2">
      <c r="A4245" s="488" t="s">
        <v>4502</v>
      </c>
      <c r="B4245" s="489">
        <v>134</v>
      </c>
      <c r="C4245" s="490">
        <v>289.86</v>
      </c>
      <c r="D4245" s="490">
        <v>382.44</v>
      </c>
      <c r="E4245" s="488"/>
    </row>
    <row r="4246" spans="1:5" x14ac:dyDescent="0.2">
      <c r="A4246" s="488" t="s">
        <v>4503</v>
      </c>
      <c r="B4246" s="489">
        <v>161</v>
      </c>
      <c r="C4246" s="490">
        <v>446.8</v>
      </c>
      <c r="D4246" s="490">
        <v>558.03</v>
      </c>
      <c r="E4246" s="488"/>
    </row>
    <row r="4247" spans="1:5" x14ac:dyDescent="0.2">
      <c r="A4247" s="488" t="s">
        <v>4504</v>
      </c>
      <c r="B4247" s="489">
        <v>41</v>
      </c>
      <c r="C4247" s="490">
        <v>0</v>
      </c>
      <c r="D4247" s="490">
        <v>18.46</v>
      </c>
      <c r="E4247" s="488"/>
    </row>
    <row r="4248" spans="1:5" x14ac:dyDescent="0.2">
      <c r="A4248" s="488" t="s">
        <v>4505</v>
      </c>
      <c r="B4248" s="489">
        <v>57</v>
      </c>
      <c r="C4248" s="490">
        <v>0</v>
      </c>
      <c r="D4248" s="490">
        <v>36.94</v>
      </c>
      <c r="E4248" s="488"/>
    </row>
    <row r="4249" spans="1:5" x14ac:dyDescent="0.2">
      <c r="A4249" s="488" t="s">
        <v>4506</v>
      </c>
      <c r="B4249" s="489">
        <v>200</v>
      </c>
      <c r="C4249" s="490">
        <v>662.57</v>
      </c>
      <c r="D4249" s="490">
        <v>800.74</v>
      </c>
      <c r="E4249" s="488"/>
    </row>
    <row r="4250" spans="1:5" x14ac:dyDescent="0.2">
      <c r="A4250" s="488" t="s">
        <v>4507</v>
      </c>
      <c r="B4250" s="489">
        <v>76</v>
      </c>
      <c r="C4250" s="490">
        <v>140.44</v>
      </c>
      <c r="D4250" s="490">
        <v>192.95</v>
      </c>
      <c r="E4250" s="488"/>
    </row>
    <row r="4251" spans="1:5" x14ac:dyDescent="0.2">
      <c r="A4251" s="488" t="s">
        <v>4508</v>
      </c>
      <c r="B4251" s="489">
        <v>44</v>
      </c>
      <c r="C4251" s="490">
        <v>0</v>
      </c>
      <c r="D4251" s="490">
        <v>0</v>
      </c>
      <c r="E4251" s="488"/>
    </row>
    <row r="4252" spans="1:5" x14ac:dyDescent="0.2">
      <c r="A4252" s="488" t="s">
        <v>4509</v>
      </c>
      <c r="B4252" s="489">
        <v>293</v>
      </c>
      <c r="C4252" s="490">
        <v>63.96</v>
      </c>
      <c r="D4252" s="490">
        <v>266.39</v>
      </c>
      <c r="E4252" s="488"/>
    </row>
    <row r="4253" spans="1:5" x14ac:dyDescent="0.2">
      <c r="A4253" s="488" t="s">
        <v>4510</v>
      </c>
      <c r="B4253" s="489">
        <v>85</v>
      </c>
      <c r="C4253" s="490">
        <v>0</v>
      </c>
      <c r="D4253" s="490">
        <v>49.94</v>
      </c>
      <c r="E4253" s="488"/>
    </row>
    <row r="4254" spans="1:5" x14ac:dyDescent="0.2">
      <c r="A4254" s="488" t="s">
        <v>4511</v>
      </c>
      <c r="B4254" s="489">
        <v>130</v>
      </c>
      <c r="C4254" s="490">
        <v>81.72</v>
      </c>
      <c r="D4254" s="490">
        <v>171.53</v>
      </c>
      <c r="E4254" s="488"/>
    </row>
    <row r="4255" spans="1:5" x14ac:dyDescent="0.2">
      <c r="A4255" s="488" t="s">
        <v>4512</v>
      </c>
      <c r="B4255" s="489">
        <v>257</v>
      </c>
      <c r="C4255" s="490">
        <v>0</v>
      </c>
      <c r="D4255" s="490">
        <v>144.53</v>
      </c>
      <c r="E4255" s="488"/>
    </row>
    <row r="4256" spans="1:5" x14ac:dyDescent="0.2">
      <c r="A4256" s="488" t="s">
        <v>4513</v>
      </c>
      <c r="B4256" s="489">
        <v>238</v>
      </c>
      <c r="C4256" s="490">
        <v>23.18</v>
      </c>
      <c r="D4256" s="490">
        <v>187.6</v>
      </c>
      <c r="E4256" s="488"/>
    </row>
    <row r="4257" spans="1:5" x14ac:dyDescent="0.2">
      <c r="A4257" s="488" t="s">
        <v>4514</v>
      </c>
      <c r="B4257" s="489">
        <v>121</v>
      </c>
      <c r="C4257" s="490">
        <v>0</v>
      </c>
      <c r="D4257" s="490">
        <v>54.19</v>
      </c>
      <c r="E4257" s="488"/>
    </row>
    <row r="4258" spans="1:5" x14ac:dyDescent="0.2">
      <c r="A4258" s="488" t="s">
        <v>4515</v>
      </c>
      <c r="B4258" s="489">
        <v>246</v>
      </c>
      <c r="C4258" s="490">
        <v>0</v>
      </c>
      <c r="D4258" s="490">
        <v>69.23</v>
      </c>
      <c r="E4258" s="488"/>
    </row>
    <row r="4259" spans="1:5" x14ac:dyDescent="0.2">
      <c r="A4259" s="488" t="s">
        <v>4516</v>
      </c>
      <c r="B4259" s="489">
        <v>214</v>
      </c>
      <c r="C4259" s="490">
        <v>0</v>
      </c>
      <c r="D4259" s="490">
        <v>125.4</v>
      </c>
      <c r="E4259" s="488"/>
    </row>
    <row r="4260" spans="1:5" x14ac:dyDescent="0.2">
      <c r="A4260" s="488" t="s">
        <v>4517</v>
      </c>
      <c r="B4260" s="489">
        <v>206</v>
      </c>
      <c r="C4260" s="490">
        <v>20.11</v>
      </c>
      <c r="D4260" s="490">
        <v>162.43</v>
      </c>
      <c r="E4260" s="488"/>
    </row>
    <row r="4261" spans="1:5" x14ac:dyDescent="0.2">
      <c r="A4261" s="488" t="s">
        <v>4518</v>
      </c>
      <c r="B4261" s="489">
        <v>150</v>
      </c>
      <c r="C4261" s="490">
        <v>404.92</v>
      </c>
      <c r="D4261" s="490">
        <v>508.54</v>
      </c>
      <c r="E4261" s="488"/>
    </row>
    <row r="4262" spans="1:5" x14ac:dyDescent="0.2">
      <c r="A4262" s="488" t="s">
        <v>4519</v>
      </c>
      <c r="B4262" s="489">
        <v>106</v>
      </c>
      <c r="C4262" s="490">
        <v>280.58999999999997</v>
      </c>
      <c r="D4262" s="490">
        <v>353.82</v>
      </c>
      <c r="E4262" s="488"/>
    </row>
    <row r="4263" spans="1:5" x14ac:dyDescent="0.2">
      <c r="A4263" s="488" t="s">
        <v>4520</v>
      </c>
      <c r="B4263" s="489">
        <v>160</v>
      </c>
      <c r="C4263" s="490">
        <v>324.67</v>
      </c>
      <c r="D4263" s="490">
        <v>435.21</v>
      </c>
      <c r="E4263" s="488"/>
    </row>
    <row r="4264" spans="1:5" x14ac:dyDescent="0.2">
      <c r="A4264" s="488" t="s">
        <v>4521</v>
      </c>
      <c r="B4264" s="489">
        <v>149</v>
      </c>
      <c r="C4264" s="490">
        <v>116.39</v>
      </c>
      <c r="D4264" s="490">
        <v>219.33</v>
      </c>
      <c r="E4264" s="488"/>
    </row>
    <row r="4265" spans="1:5" x14ac:dyDescent="0.2">
      <c r="A4265" s="488" t="s">
        <v>4522</v>
      </c>
      <c r="B4265" s="489">
        <v>340</v>
      </c>
      <c r="C4265" s="490">
        <v>0</v>
      </c>
      <c r="D4265" s="490">
        <v>152.79</v>
      </c>
      <c r="E4265" s="488"/>
    </row>
    <row r="4266" spans="1:5" x14ac:dyDescent="0.2">
      <c r="A4266" s="488" t="s">
        <v>4523</v>
      </c>
      <c r="B4266" s="489">
        <v>138</v>
      </c>
      <c r="C4266" s="490">
        <v>199.02</v>
      </c>
      <c r="D4266" s="490">
        <v>294.36</v>
      </c>
      <c r="E4266" s="488"/>
    </row>
    <row r="4267" spans="1:5" x14ac:dyDescent="0.2">
      <c r="A4267" s="488" t="s">
        <v>4524</v>
      </c>
      <c r="B4267" s="489">
        <v>109</v>
      </c>
      <c r="C4267" s="490">
        <v>15.82</v>
      </c>
      <c r="D4267" s="490">
        <v>91.12</v>
      </c>
      <c r="E4267" s="488"/>
    </row>
    <row r="4268" spans="1:5" x14ac:dyDescent="0.2">
      <c r="A4268" s="488" t="s">
        <v>4525</v>
      </c>
      <c r="B4268" s="489">
        <v>221</v>
      </c>
      <c r="C4268" s="490">
        <v>185.36</v>
      </c>
      <c r="D4268" s="490">
        <v>338.04</v>
      </c>
      <c r="E4268" s="488"/>
    </row>
    <row r="4269" spans="1:5" x14ac:dyDescent="0.2">
      <c r="A4269" s="488" t="s">
        <v>4526</v>
      </c>
      <c r="B4269" s="489">
        <v>262</v>
      </c>
      <c r="C4269" s="490">
        <v>0</v>
      </c>
      <c r="D4269" s="490">
        <v>55.06</v>
      </c>
      <c r="E4269" s="488"/>
    </row>
    <row r="4270" spans="1:5" x14ac:dyDescent="0.2">
      <c r="A4270" s="488" t="s">
        <v>4527</v>
      </c>
      <c r="B4270" s="489">
        <v>45</v>
      </c>
      <c r="C4270" s="490">
        <v>65.77</v>
      </c>
      <c r="D4270" s="490">
        <v>96.86</v>
      </c>
      <c r="E4270" s="488"/>
    </row>
    <row r="4271" spans="1:5" x14ac:dyDescent="0.2">
      <c r="A4271" s="488" t="s">
        <v>4528</v>
      </c>
      <c r="B4271" s="489">
        <v>109</v>
      </c>
      <c r="C4271" s="490">
        <v>0</v>
      </c>
      <c r="D4271" s="490">
        <v>24.42</v>
      </c>
      <c r="E4271" s="488"/>
    </row>
    <row r="4272" spans="1:5" x14ac:dyDescent="0.2">
      <c r="A4272" s="488" t="s">
        <v>4529</v>
      </c>
      <c r="B4272" s="489">
        <v>133</v>
      </c>
      <c r="C4272" s="490">
        <v>32.6</v>
      </c>
      <c r="D4272" s="490">
        <v>124.48</v>
      </c>
      <c r="E4272" s="488"/>
    </row>
    <row r="4273" spans="1:5" x14ac:dyDescent="0.2">
      <c r="A4273" s="488" t="s">
        <v>4530</v>
      </c>
      <c r="B4273" s="489">
        <v>76</v>
      </c>
      <c r="C4273" s="490">
        <v>0</v>
      </c>
      <c r="D4273" s="490">
        <v>43.79</v>
      </c>
      <c r="E4273" s="488"/>
    </row>
    <row r="4274" spans="1:5" x14ac:dyDescent="0.2">
      <c r="A4274" s="488" t="s">
        <v>4531</v>
      </c>
      <c r="B4274" s="489">
        <v>104</v>
      </c>
      <c r="C4274" s="490">
        <v>155.96</v>
      </c>
      <c r="D4274" s="490">
        <v>227.81</v>
      </c>
      <c r="E4274" s="488"/>
    </row>
    <row r="4275" spans="1:5" x14ac:dyDescent="0.2">
      <c r="A4275" s="488" t="s">
        <v>4532</v>
      </c>
      <c r="B4275" s="489">
        <v>231</v>
      </c>
      <c r="C4275" s="490">
        <v>0</v>
      </c>
      <c r="D4275" s="490">
        <v>0</v>
      </c>
      <c r="E4275" s="488"/>
    </row>
    <row r="4276" spans="1:5" x14ac:dyDescent="0.2">
      <c r="A4276" s="488" t="s">
        <v>4533</v>
      </c>
      <c r="B4276" s="489">
        <v>244</v>
      </c>
      <c r="C4276" s="490">
        <v>62.83</v>
      </c>
      <c r="D4276" s="490">
        <v>231.4</v>
      </c>
      <c r="E4276" s="488"/>
    </row>
    <row r="4277" spans="1:5" x14ac:dyDescent="0.2">
      <c r="A4277" s="488" t="s">
        <v>4534</v>
      </c>
      <c r="B4277" s="489">
        <v>253</v>
      </c>
      <c r="C4277" s="490">
        <v>270.92</v>
      </c>
      <c r="D4277" s="490">
        <v>445.71</v>
      </c>
      <c r="E4277" s="488"/>
    </row>
    <row r="4278" spans="1:5" x14ac:dyDescent="0.2">
      <c r="A4278" s="488" t="s">
        <v>4535</v>
      </c>
      <c r="B4278" s="489">
        <v>143</v>
      </c>
      <c r="C4278" s="490">
        <v>73.91</v>
      </c>
      <c r="D4278" s="490">
        <v>172.7</v>
      </c>
      <c r="E4278" s="488"/>
    </row>
    <row r="4279" spans="1:5" x14ac:dyDescent="0.2">
      <c r="A4279" s="488" t="s">
        <v>4536</v>
      </c>
      <c r="B4279" s="489">
        <v>226</v>
      </c>
      <c r="C4279" s="490">
        <v>0</v>
      </c>
      <c r="D4279" s="490">
        <v>79.81</v>
      </c>
      <c r="E4279" s="488"/>
    </row>
    <row r="4280" spans="1:5" x14ac:dyDescent="0.2">
      <c r="A4280" s="488" t="s">
        <v>4537</v>
      </c>
      <c r="B4280" s="489">
        <v>256</v>
      </c>
      <c r="C4280" s="490">
        <v>159.36000000000001</v>
      </c>
      <c r="D4280" s="490">
        <v>336.22</v>
      </c>
      <c r="E4280" s="488"/>
    </row>
    <row r="4281" spans="1:5" x14ac:dyDescent="0.2">
      <c r="A4281" s="488" t="s">
        <v>4538</v>
      </c>
      <c r="B4281" s="489">
        <v>79</v>
      </c>
      <c r="C4281" s="490">
        <v>0</v>
      </c>
      <c r="D4281" s="490">
        <v>23.98</v>
      </c>
      <c r="E4281" s="488"/>
    </row>
    <row r="4282" spans="1:5" x14ac:dyDescent="0.2">
      <c r="A4282" s="488" t="s">
        <v>4539</v>
      </c>
      <c r="B4282" s="489">
        <v>206</v>
      </c>
      <c r="C4282" s="490">
        <v>0</v>
      </c>
      <c r="D4282" s="490">
        <v>37.119999999999997</v>
      </c>
      <c r="E4282" s="488"/>
    </row>
    <row r="4283" spans="1:5" x14ac:dyDescent="0.2">
      <c r="A4283" s="488" t="s">
        <v>4540</v>
      </c>
      <c r="B4283" s="489">
        <v>181</v>
      </c>
      <c r="C4283" s="490">
        <v>0</v>
      </c>
      <c r="D4283" s="490">
        <v>35.72</v>
      </c>
      <c r="E4283" s="488"/>
    </row>
    <row r="4284" spans="1:5" x14ac:dyDescent="0.2">
      <c r="A4284" s="488" t="s">
        <v>4541</v>
      </c>
      <c r="B4284" s="489">
        <v>147</v>
      </c>
      <c r="C4284" s="490">
        <v>120.24</v>
      </c>
      <c r="D4284" s="490">
        <v>221.8</v>
      </c>
      <c r="E4284" s="488"/>
    </row>
    <row r="4285" spans="1:5" x14ac:dyDescent="0.2">
      <c r="A4285" s="488" t="s">
        <v>4542</v>
      </c>
      <c r="B4285" s="489">
        <v>58</v>
      </c>
      <c r="C4285" s="490">
        <v>127.44</v>
      </c>
      <c r="D4285" s="490">
        <v>167.51</v>
      </c>
      <c r="E4285" s="488"/>
    </row>
    <row r="4286" spans="1:5" x14ac:dyDescent="0.2">
      <c r="A4286" s="488" t="s">
        <v>4543</v>
      </c>
      <c r="B4286" s="489">
        <v>326</v>
      </c>
      <c r="C4286" s="490">
        <v>0</v>
      </c>
      <c r="D4286" s="490">
        <v>171.87</v>
      </c>
      <c r="E4286" s="488"/>
    </row>
    <row r="4287" spans="1:5" x14ac:dyDescent="0.2">
      <c r="A4287" s="488" t="s">
        <v>4544</v>
      </c>
      <c r="B4287" s="489">
        <v>200</v>
      </c>
      <c r="C4287" s="490">
        <v>82.88</v>
      </c>
      <c r="D4287" s="490">
        <v>221.05</v>
      </c>
      <c r="E4287" s="488"/>
    </row>
    <row r="4288" spans="1:5" x14ac:dyDescent="0.2">
      <c r="A4288" s="488" t="s">
        <v>4545</v>
      </c>
      <c r="B4288" s="489">
        <v>139</v>
      </c>
      <c r="C4288" s="490">
        <v>289.52</v>
      </c>
      <c r="D4288" s="490">
        <v>385.55</v>
      </c>
      <c r="E4288" s="488"/>
    </row>
    <row r="4289" spans="1:5" x14ac:dyDescent="0.2">
      <c r="A4289" s="488" t="s">
        <v>4546</v>
      </c>
      <c r="B4289" s="489">
        <v>485</v>
      </c>
      <c r="C4289" s="490">
        <v>0</v>
      </c>
      <c r="D4289" s="490">
        <v>136.18</v>
      </c>
      <c r="E4289" s="488"/>
    </row>
    <row r="4290" spans="1:5" x14ac:dyDescent="0.2">
      <c r="A4290" s="488" t="s">
        <v>4547</v>
      </c>
      <c r="B4290" s="489">
        <v>60</v>
      </c>
      <c r="C4290" s="490">
        <v>0</v>
      </c>
      <c r="D4290" s="490">
        <v>11.34</v>
      </c>
      <c r="E4290" s="488"/>
    </row>
    <row r="4291" spans="1:5" x14ac:dyDescent="0.2">
      <c r="A4291" s="488" t="s">
        <v>4548</v>
      </c>
      <c r="B4291" s="489">
        <v>154</v>
      </c>
      <c r="C4291" s="490">
        <v>0</v>
      </c>
      <c r="D4291" s="490">
        <v>104.88</v>
      </c>
      <c r="E4291" s="488"/>
    </row>
    <row r="4292" spans="1:5" x14ac:dyDescent="0.2">
      <c r="A4292" s="488" t="s">
        <v>4549</v>
      </c>
      <c r="B4292" s="489">
        <v>427</v>
      </c>
      <c r="C4292" s="490">
        <v>0</v>
      </c>
      <c r="D4292" s="490">
        <v>54.79</v>
      </c>
      <c r="E4292" s="488"/>
    </row>
    <row r="4293" spans="1:5" x14ac:dyDescent="0.2">
      <c r="A4293" s="488" t="s">
        <v>4550</v>
      </c>
      <c r="B4293" s="489">
        <v>364</v>
      </c>
      <c r="C4293" s="490">
        <v>0</v>
      </c>
      <c r="D4293" s="490">
        <v>87.2</v>
      </c>
      <c r="E4293" s="488"/>
    </row>
    <row r="4294" spans="1:5" x14ac:dyDescent="0.2">
      <c r="A4294" s="488" t="s">
        <v>4551</v>
      </c>
      <c r="B4294" s="489">
        <v>152</v>
      </c>
      <c r="C4294" s="490">
        <v>4.41</v>
      </c>
      <c r="D4294" s="490">
        <v>109.43</v>
      </c>
      <c r="E4294" s="488"/>
    </row>
    <row r="4295" spans="1:5" x14ac:dyDescent="0.2">
      <c r="A4295" s="488" t="s">
        <v>4552</v>
      </c>
      <c r="B4295" s="489">
        <v>281</v>
      </c>
      <c r="C4295" s="490">
        <v>0</v>
      </c>
      <c r="D4295" s="490">
        <v>105.57</v>
      </c>
      <c r="E4295" s="488"/>
    </row>
    <row r="4296" spans="1:5" x14ac:dyDescent="0.2">
      <c r="A4296" s="488" t="s">
        <v>4553</v>
      </c>
      <c r="B4296" s="489">
        <v>44</v>
      </c>
      <c r="C4296" s="490">
        <v>4.28</v>
      </c>
      <c r="D4296" s="490">
        <v>34.68</v>
      </c>
      <c r="E4296" s="488"/>
    </row>
    <row r="4297" spans="1:5" x14ac:dyDescent="0.2">
      <c r="A4297" s="488" t="s">
        <v>4554</v>
      </c>
      <c r="B4297" s="489">
        <v>360</v>
      </c>
      <c r="C4297" s="490">
        <v>0</v>
      </c>
      <c r="D4297" s="490">
        <v>107.17</v>
      </c>
      <c r="E4297" s="488"/>
    </row>
    <row r="4298" spans="1:5" x14ac:dyDescent="0.2">
      <c r="A4298" s="488" t="s">
        <v>4555</v>
      </c>
      <c r="B4298" s="489">
        <v>76</v>
      </c>
      <c r="C4298" s="490">
        <v>143.33000000000001</v>
      </c>
      <c r="D4298" s="490">
        <v>195.84</v>
      </c>
      <c r="E4298" s="488"/>
    </row>
    <row r="4299" spans="1:5" x14ac:dyDescent="0.2">
      <c r="A4299" s="488" t="s">
        <v>4556</v>
      </c>
      <c r="B4299" s="489">
        <v>444</v>
      </c>
      <c r="C4299" s="490">
        <v>0</v>
      </c>
      <c r="D4299" s="490">
        <v>31.64</v>
      </c>
      <c r="E4299" s="488"/>
    </row>
    <row r="4300" spans="1:5" x14ac:dyDescent="0.2">
      <c r="A4300" s="488" t="s">
        <v>4557</v>
      </c>
      <c r="B4300" s="489">
        <v>197</v>
      </c>
      <c r="C4300" s="490">
        <v>538.08000000000004</v>
      </c>
      <c r="D4300" s="490">
        <v>674.18</v>
      </c>
      <c r="E4300" s="488"/>
    </row>
    <row r="4301" spans="1:5" x14ac:dyDescent="0.2">
      <c r="A4301" s="488" t="s">
        <v>4558</v>
      </c>
      <c r="B4301" s="489">
        <v>149</v>
      </c>
      <c r="C4301" s="490">
        <v>214.29</v>
      </c>
      <c r="D4301" s="490">
        <v>317.23</v>
      </c>
      <c r="E4301" s="488"/>
    </row>
    <row r="4302" spans="1:5" x14ac:dyDescent="0.2">
      <c r="A4302" s="488" t="s">
        <v>4559</v>
      </c>
      <c r="B4302" s="489">
        <v>223</v>
      </c>
      <c r="C4302" s="490">
        <v>57.56</v>
      </c>
      <c r="D4302" s="490">
        <v>211.62</v>
      </c>
      <c r="E4302" s="488"/>
    </row>
    <row r="4303" spans="1:5" x14ac:dyDescent="0.2">
      <c r="A4303" s="488" t="s">
        <v>4560</v>
      </c>
      <c r="B4303" s="489">
        <v>247</v>
      </c>
      <c r="C4303" s="490">
        <v>125.82</v>
      </c>
      <c r="D4303" s="490">
        <v>296.47000000000003</v>
      </c>
      <c r="E4303" s="488"/>
    </row>
    <row r="4304" spans="1:5" x14ac:dyDescent="0.2">
      <c r="A4304" s="488" t="s">
        <v>4561</v>
      </c>
      <c r="B4304" s="489">
        <v>203</v>
      </c>
      <c r="C4304" s="490">
        <v>0</v>
      </c>
      <c r="D4304" s="490">
        <v>76.62</v>
      </c>
      <c r="E4304" s="488"/>
    </row>
    <row r="4305" spans="1:5" x14ac:dyDescent="0.2">
      <c r="A4305" s="488" t="s">
        <v>4562</v>
      </c>
      <c r="B4305" s="489">
        <v>532</v>
      </c>
      <c r="C4305" s="490">
        <v>0</v>
      </c>
      <c r="D4305" s="490">
        <v>328.69</v>
      </c>
      <c r="E4305" s="488"/>
    </row>
    <row r="4306" spans="1:5" x14ac:dyDescent="0.2">
      <c r="A4306" s="488" t="s">
        <v>4563</v>
      </c>
      <c r="B4306" s="489">
        <v>82</v>
      </c>
      <c r="C4306" s="490">
        <v>88.07</v>
      </c>
      <c r="D4306" s="490">
        <v>144.72</v>
      </c>
      <c r="E4306" s="488"/>
    </row>
    <row r="4307" spans="1:5" x14ac:dyDescent="0.2">
      <c r="A4307" s="488" t="s">
        <v>4564</v>
      </c>
      <c r="B4307" s="489">
        <v>185</v>
      </c>
      <c r="C4307" s="490">
        <v>183.29</v>
      </c>
      <c r="D4307" s="490">
        <v>311.10000000000002</v>
      </c>
      <c r="E4307" s="488"/>
    </row>
    <row r="4308" spans="1:5" x14ac:dyDescent="0.2">
      <c r="A4308" s="488" t="s">
        <v>4565</v>
      </c>
      <c r="B4308" s="489">
        <v>84</v>
      </c>
      <c r="C4308" s="490">
        <v>0</v>
      </c>
      <c r="D4308" s="490">
        <v>49.94</v>
      </c>
      <c r="E4308" s="488"/>
    </row>
    <row r="4309" spans="1:5" x14ac:dyDescent="0.2">
      <c r="A4309" s="488" t="s">
        <v>4566</v>
      </c>
      <c r="B4309" s="489">
        <v>558</v>
      </c>
      <c r="C4309" s="490">
        <v>0</v>
      </c>
      <c r="D4309" s="490">
        <v>160.63999999999999</v>
      </c>
      <c r="E4309" s="488"/>
    </row>
    <row r="4310" spans="1:5" x14ac:dyDescent="0.2">
      <c r="A4310" s="488" t="s">
        <v>4567</v>
      </c>
      <c r="B4310" s="489">
        <v>140</v>
      </c>
      <c r="C4310" s="490">
        <v>0</v>
      </c>
      <c r="D4310" s="490">
        <v>41.27</v>
      </c>
      <c r="E4310" s="488"/>
    </row>
    <row r="4311" spans="1:5" x14ac:dyDescent="0.2">
      <c r="A4311" s="488" t="s">
        <v>4568</v>
      </c>
      <c r="B4311" s="489">
        <v>164</v>
      </c>
      <c r="C4311" s="490">
        <v>77.09</v>
      </c>
      <c r="D4311" s="490">
        <v>190.39</v>
      </c>
      <c r="E4311" s="488"/>
    </row>
    <row r="4312" spans="1:5" x14ac:dyDescent="0.2">
      <c r="A4312" s="488" t="s">
        <v>4569</v>
      </c>
      <c r="B4312" s="489">
        <v>307</v>
      </c>
      <c r="C4312" s="490">
        <v>0</v>
      </c>
      <c r="D4312" s="490">
        <v>107.62</v>
      </c>
      <c r="E4312" s="488"/>
    </row>
    <row r="4313" spans="1:5" x14ac:dyDescent="0.2">
      <c r="A4313" s="488" t="s">
        <v>4570</v>
      </c>
      <c r="B4313" s="489">
        <v>164</v>
      </c>
      <c r="C4313" s="490">
        <v>96.41</v>
      </c>
      <c r="D4313" s="490">
        <v>209.71</v>
      </c>
      <c r="E4313" s="488"/>
    </row>
    <row r="4314" spans="1:5" x14ac:dyDescent="0.2">
      <c r="A4314" s="488" t="s">
        <v>4571</v>
      </c>
      <c r="B4314" s="489">
        <v>288</v>
      </c>
      <c r="C4314" s="490">
        <v>0</v>
      </c>
      <c r="D4314" s="490">
        <v>30.62</v>
      </c>
      <c r="E4314" s="488"/>
    </row>
    <row r="4315" spans="1:5" x14ac:dyDescent="0.2">
      <c r="A4315" s="488" t="s">
        <v>4572</v>
      </c>
      <c r="B4315" s="489">
        <v>136</v>
      </c>
      <c r="C4315" s="490">
        <v>15.73</v>
      </c>
      <c r="D4315" s="490">
        <v>109.69</v>
      </c>
      <c r="E4315" s="488"/>
    </row>
    <row r="4316" spans="1:5" x14ac:dyDescent="0.2">
      <c r="A4316" s="488" t="s">
        <v>4573</v>
      </c>
      <c r="B4316" s="489">
        <v>504</v>
      </c>
      <c r="C4316" s="490">
        <v>110.75</v>
      </c>
      <c r="D4316" s="490">
        <v>458.94</v>
      </c>
      <c r="E4316" s="488"/>
    </row>
    <row r="4317" spans="1:5" x14ac:dyDescent="0.2">
      <c r="A4317" s="488" t="s">
        <v>4574</v>
      </c>
      <c r="B4317" s="489">
        <v>548</v>
      </c>
      <c r="C4317" s="490">
        <v>456.27</v>
      </c>
      <c r="D4317" s="490">
        <v>834.86</v>
      </c>
      <c r="E4317" s="488"/>
    </row>
    <row r="4318" spans="1:5" x14ac:dyDescent="0.2">
      <c r="A4318" s="488" t="s">
        <v>4575</v>
      </c>
      <c r="B4318" s="489">
        <v>230</v>
      </c>
      <c r="C4318" s="490">
        <v>0</v>
      </c>
      <c r="D4318" s="490">
        <v>43.82</v>
      </c>
      <c r="E4318" s="488"/>
    </row>
    <row r="4319" spans="1:5" x14ac:dyDescent="0.2">
      <c r="A4319" s="488" t="s">
        <v>4576</v>
      </c>
      <c r="B4319" s="489">
        <v>145</v>
      </c>
      <c r="C4319" s="490">
        <v>104.74</v>
      </c>
      <c r="D4319" s="490">
        <v>204.91</v>
      </c>
      <c r="E4319" s="488"/>
    </row>
    <row r="4320" spans="1:5" x14ac:dyDescent="0.2">
      <c r="A4320" s="488" t="s">
        <v>4577</v>
      </c>
      <c r="B4320" s="489">
        <v>110</v>
      </c>
      <c r="C4320" s="490">
        <v>0</v>
      </c>
      <c r="D4320" s="490">
        <v>26.89</v>
      </c>
      <c r="E4320" s="488"/>
    </row>
    <row r="4321" spans="1:5" x14ac:dyDescent="0.2">
      <c r="A4321" s="488" t="s">
        <v>4578</v>
      </c>
      <c r="B4321" s="489">
        <v>234</v>
      </c>
      <c r="C4321" s="490">
        <v>110.81</v>
      </c>
      <c r="D4321" s="490">
        <v>272.47000000000003</v>
      </c>
      <c r="E4321" s="488"/>
    </row>
    <row r="4322" spans="1:5" x14ac:dyDescent="0.2">
      <c r="A4322" s="488" t="s">
        <v>4579</v>
      </c>
      <c r="B4322" s="489">
        <v>329</v>
      </c>
      <c r="C4322" s="490">
        <v>826.07</v>
      </c>
      <c r="D4322" s="490">
        <v>1053.3699999999999</v>
      </c>
      <c r="E4322" s="488"/>
    </row>
    <row r="4323" spans="1:5" x14ac:dyDescent="0.2">
      <c r="A4323" s="488" t="s">
        <v>4580</v>
      </c>
      <c r="B4323" s="489">
        <v>378</v>
      </c>
      <c r="C4323" s="490">
        <v>14.08</v>
      </c>
      <c r="D4323" s="490">
        <v>275.23</v>
      </c>
      <c r="E4323" s="488"/>
    </row>
    <row r="4324" spans="1:5" x14ac:dyDescent="0.2">
      <c r="A4324" s="488" t="s">
        <v>4581</v>
      </c>
      <c r="B4324" s="489">
        <v>344</v>
      </c>
      <c r="C4324" s="490">
        <v>246.14</v>
      </c>
      <c r="D4324" s="490">
        <v>483.79</v>
      </c>
      <c r="E4324" s="488"/>
    </row>
    <row r="4325" spans="1:5" x14ac:dyDescent="0.2">
      <c r="A4325" s="488" t="s">
        <v>4582</v>
      </c>
      <c r="B4325" s="489">
        <v>89</v>
      </c>
      <c r="C4325" s="490">
        <v>0</v>
      </c>
      <c r="D4325" s="490">
        <v>26.46</v>
      </c>
      <c r="E4325" s="488"/>
    </row>
    <row r="4326" spans="1:5" x14ac:dyDescent="0.2">
      <c r="A4326" s="488" t="s">
        <v>4583</v>
      </c>
      <c r="B4326" s="489">
        <v>245</v>
      </c>
      <c r="C4326" s="490">
        <v>698.56</v>
      </c>
      <c r="D4326" s="490">
        <v>867.82</v>
      </c>
      <c r="E4326" s="488"/>
    </row>
    <row r="4327" spans="1:5" x14ac:dyDescent="0.2">
      <c r="A4327" s="488" t="s">
        <v>4584</v>
      </c>
      <c r="B4327" s="489">
        <v>164</v>
      </c>
      <c r="C4327" s="490">
        <v>62.26</v>
      </c>
      <c r="D4327" s="490">
        <v>175.56</v>
      </c>
      <c r="E4327" s="488"/>
    </row>
    <row r="4328" spans="1:5" x14ac:dyDescent="0.2">
      <c r="A4328" s="488" t="s">
        <v>4585</v>
      </c>
      <c r="B4328" s="489">
        <v>449</v>
      </c>
      <c r="C4328" s="490">
        <v>341.67</v>
      </c>
      <c r="D4328" s="490">
        <v>651.87</v>
      </c>
      <c r="E4328" s="488"/>
    </row>
    <row r="4329" spans="1:5" x14ac:dyDescent="0.2">
      <c r="A4329" s="488" t="s">
        <v>4586</v>
      </c>
      <c r="B4329" s="489">
        <v>39</v>
      </c>
      <c r="C4329" s="490">
        <v>0</v>
      </c>
      <c r="D4329" s="490">
        <v>21.43</v>
      </c>
      <c r="E4329" s="488" t="s">
        <v>344</v>
      </c>
    </row>
    <row r="4330" spans="1:5" x14ac:dyDescent="0.2">
      <c r="A4330" s="488" t="s">
        <v>4587</v>
      </c>
      <c r="B4330" s="489">
        <v>189</v>
      </c>
      <c r="C4330" s="490">
        <v>116.42</v>
      </c>
      <c r="D4330" s="490">
        <v>246.99</v>
      </c>
      <c r="E4330" s="488"/>
    </row>
    <row r="4331" spans="1:5" x14ac:dyDescent="0.2">
      <c r="A4331" s="488" t="s">
        <v>4588</v>
      </c>
      <c r="B4331" s="489">
        <v>143</v>
      </c>
      <c r="C4331" s="490">
        <v>274.23</v>
      </c>
      <c r="D4331" s="490">
        <v>373.02</v>
      </c>
      <c r="E4331" s="488"/>
    </row>
    <row r="4332" spans="1:5" x14ac:dyDescent="0.2">
      <c r="A4332" s="488" t="s">
        <v>4589</v>
      </c>
      <c r="B4332" s="489">
        <v>211</v>
      </c>
      <c r="C4332" s="490">
        <v>283.22000000000003</v>
      </c>
      <c r="D4332" s="490">
        <v>428.99</v>
      </c>
      <c r="E4332" s="488"/>
    </row>
    <row r="4333" spans="1:5" x14ac:dyDescent="0.2">
      <c r="A4333" s="488" t="s">
        <v>4590</v>
      </c>
      <c r="B4333" s="489">
        <v>210</v>
      </c>
      <c r="C4333" s="490">
        <v>0</v>
      </c>
      <c r="D4333" s="490">
        <v>45.76</v>
      </c>
      <c r="E4333" s="488"/>
    </row>
    <row r="4334" spans="1:5" x14ac:dyDescent="0.2">
      <c r="A4334" s="488" t="s">
        <v>4591</v>
      </c>
      <c r="B4334" s="489">
        <v>235</v>
      </c>
      <c r="C4334" s="490">
        <v>138.11000000000001</v>
      </c>
      <c r="D4334" s="490">
        <v>300.45999999999998</v>
      </c>
      <c r="E4334" s="488"/>
    </row>
    <row r="4335" spans="1:5" x14ac:dyDescent="0.2">
      <c r="A4335" s="488" t="s">
        <v>4592</v>
      </c>
      <c r="B4335" s="489">
        <v>350</v>
      </c>
      <c r="C4335" s="490">
        <v>0</v>
      </c>
      <c r="D4335" s="490">
        <v>157.36000000000001</v>
      </c>
      <c r="E4335" s="488"/>
    </row>
    <row r="4336" spans="1:5" x14ac:dyDescent="0.2">
      <c r="A4336" s="488" t="s">
        <v>4593</v>
      </c>
      <c r="B4336" s="489">
        <v>233</v>
      </c>
      <c r="C4336" s="490">
        <v>0</v>
      </c>
      <c r="D4336" s="490">
        <v>151.43</v>
      </c>
      <c r="E4336" s="488"/>
    </row>
    <row r="4337" spans="1:5" x14ac:dyDescent="0.2">
      <c r="A4337" s="488" t="s">
        <v>4594</v>
      </c>
      <c r="B4337" s="489">
        <v>110</v>
      </c>
      <c r="C4337" s="490">
        <v>0</v>
      </c>
      <c r="D4337" s="490">
        <v>67.38</v>
      </c>
      <c r="E4337" s="488"/>
    </row>
    <row r="4338" spans="1:5" x14ac:dyDescent="0.2">
      <c r="A4338" s="488" t="s">
        <v>4595</v>
      </c>
      <c r="B4338" s="489">
        <v>98</v>
      </c>
      <c r="C4338" s="490">
        <v>8.93</v>
      </c>
      <c r="D4338" s="490">
        <v>76.64</v>
      </c>
      <c r="E4338" s="488"/>
    </row>
    <row r="4339" spans="1:5" x14ac:dyDescent="0.2">
      <c r="A4339" s="488" t="s">
        <v>4596</v>
      </c>
      <c r="B4339" s="489">
        <v>210</v>
      </c>
      <c r="C4339" s="490">
        <v>51.65</v>
      </c>
      <c r="D4339" s="490">
        <v>196.73</v>
      </c>
      <c r="E4339" s="488"/>
    </row>
    <row r="4340" spans="1:5" x14ac:dyDescent="0.2">
      <c r="A4340" s="488" t="s">
        <v>4597</v>
      </c>
      <c r="B4340" s="489">
        <v>59</v>
      </c>
      <c r="C4340" s="490">
        <v>0</v>
      </c>
      <c r="D4340" s="490">
        <v>10.220000000000001</v>
      </c>
      <c r="E4340" s="488"/>
    </row>
    <row r="4341" spans="1:5" x14ac:dyDescent="0.2">
      <c r="A4341" s="488" t="s">
        <v>4598</v>
      </c>
      <c r="B4341" s="489">
        <v>196</v>
      </c>
      <c r="C4341" s="490">
        <v>14.54</v>
      </c>
      <c r="D4341" s="490">
        <v>149.94999999999999</v>
      </c>
      <c r="E4341" s="488"/>
    </row>
    <row r="4342" spans="1:5" x14ac:dyDescent="0.2">
      <c r="A4342" s="488" t="s">
        <v>4599</v>
      </c>
      <c r="B4342" s="489">
        <v>249</v>
      </c>
      <c r="C4342" s="490">
        <v>506.14</v>
      </c>
      <c r="D4342" s="490">
        <v>678.16</v>
      </c>
      <c r="E4342" s="488"/>
    </row>
    <row r="4343" spans="1:5" x14ac:dyDescent="0.2">
      <c r="A4343" s="488" t="s">
        <v>4600</v>
      </c>
      <c r="B4343" s="489">
        <v>78</v>
      </c>
      <c r="C4343" s="490">
        <v>51.17</v>
      </c>
      <c r="D4343" s="490">
        <v>105.06</v>
      </c>
      <c r="E4343" s="488"/>
    </row>
    <row r="4344" spans="1:5" x14ac:dyDescent="0.2">
      <c r="A4344" s="488" t="s">
        <v>4601</v>
      </c>
      <c r="B4344" s="489">
        <v>395</v>
      </c>
      <c r="C4344" s="490">
        <v>0</v>
      </c>
      <c r="D4344" s="490">
        <v>50.39</v>
      </c>
      <c r="E4344" s="488"/>
    </row>
    <row r="4345" spans="1:5" x14ac:dyDescent="0.2">
      <c r="A4345" s="488" t="s">
        <v>4602</v>
      </c>
      <c r="B4345" s="489">
        <v>345</v>
      </c>
      <c r="C4345" s="490">
        <v>182.23</v>
      </c>
      <c r="D4345" s="490">
        <v>420.57</v>
      </c>
      <c r="E4345" s="488"/>
    </row>
    <row r="4346" spans="1:5" x14ac:dyDescent="0.2">
      <c r="A4346" s="488" t="s">
        <v>4603</v>
      </c>
      <c r="B4346" s="489">
        <v>119</v>
      </c>
      <c r="C4346" s="490">
        <v>499.86</v>
      </c>
      <c r="D4346" s="490">
        <v>582.07000000000005</v>
      </c>
      <c r="E4346" s="488"/>
    </row>
    <row r="4347" spans="1:5" x14ac:dyDescent="0.2">
      <c r="A4347" s="488" t="s">
        <v>4604</v>
      </c>
      <c r="B4347" s="489">
        <v>162</v>
      </c>
      <c r="C4347" s="490">
        <v>424.65</v>
      </c>
      <c r="D4347" s="490">
        <v>536.57000000000005</v>
      </c>
      <c r="E4347" s="488"/>
    </row>
    <row r="4348" spans="1:5" x14ac:dyDescent="0.2">
      <c r="A4348" s="488" t="s">
        <v>4605</v>
      </c>
      <c r="B4348" s="489">
        <v>520</v>
      </c>
      <c r="C4348" s="490">
        <v>0</v>
      </c>
      <c r="D4348" s="490">
        <v>230.42</v>
      </c>
      <c r="E4348" s="488"/>
    </row>
    <row r="4349" spans="1:5" x14ac:dyDescent="0.2">
      <c r="A4349" s="488" t="s">
        <v>4606</v>
      </c>
      <c r="B4349" s="489">
        <v>206</v>
      </c>
      <c r="C4349" s="490">
        <v>59.86</v>
      </c>
      <c r="D4349" s="490">
        <v>202.18</v>
      </c>
      <c r="E4349" s="488"/>
    </row>
    <row r="4350" spans="1:5" x14ac:dyDescent="0.2">
      <c r="A4350" s="488" t="s">
        <v>4607</v>
      </c>
      <c r="B4350" s="489">
        <v>328</v>
      </c>
      <c r="C4350" s="490">
        <v>0</v>
      </c>
      <c r="D4350" s="490">
        <v>116.59</v>
      </c>
      <c r="E4350" s="488"/>
    </row>
    <row r="4351" spans="1:5" x14ac:dyDescent="0.2">
      <c r="A4351" s="488" t="s">
        <v>4608</v>
      </c>
      <c r="B4351" s="489">
        <v>601</v>
      </c>
      <c r="C4351" s="490">
        <v>0</v>
      </c>
      <c r="D4351" s="490">
        <v>343.61</v>
      </c>
      <c r="E4351" s="488"/>
    </row>
    <row r="4352" spans="1:5" x14ac:dyDescent="0.2">
      <c r="A4352" s="488" t="s">
        <v>4609</v>
      </c>
      <c r="B4352" s="489">
        <v>40</v>
      </c>
      <c r="C4352" s="490">
        <v>3.58</v>
      </c>
      <c r="D4352" s="490">
        <v>31.22</v>
      </c>
      <c r="E4352" s="488" t="s">
        <v>344</v>
      </c>
    </row>
    <row r="4353" spans="1:5" x14ac:dyDescent="0.2">
      <c r="A4353" s="488" t="s">
        <v>4610</v>
      </c>
      <c r="B4353" s="489">
        <v>241</v>
      </c>
      <c r="C4353" s="490">
        <v>398.1</v>
      </c>
      <c r="D4353" s="490">
        <v>564.59</v>
      </c>
      <c r="E4353" s="488"/>
    </row>
    <row r="4354" spans="1:5" x14ac:dyDescent="0.2">
      <c r="A4354" s="488" t="s">
        <v>4611</v>
      </c>
      <c r="B4354" s="489">
        <v>71</v>
      </c>
      <c r="C4354" s="490">
        <v>0</v>
      </c>
      <c r="D4354" s="490">
        <v>4.84</v>
      </c>
      <c r="E4354" s="488"/>
    </row>
    <row r="4355" spans="1:5" x14ac:dyDescent="0.2">
      <c r="A4355" s="488" t="s">
        <v>4612</v>
      </c>
      <c r="B4355" s="489">
        <v>529</v>
      </c>
      <c r="C4355" s="490">
        <v>0</v>
      </c>
      <c r="D4355" s="490">
        <v>302.08</v>
      </c>
      <c r="E4355" s="488"/>
    </row>
    <row r="4356" spans="1:5" x14ac:dyDescent="0.2">
      <c r="A4356" s="488" t="s">
        <v>4613</v>
      </c>
      <c r="B4356" s="489">
        <v>11</v>
      </c>
      <c r="C4356" s="490">
        <v>3.22</v>
      </c>
      <c r="D4356" s="490">
        <v>10.82</v>
      </c>
      <c r="E4356" s="488" t="s">
        <v>344</v>
      </c>
    </row>
    <row r="4357" spans="1:5" x14ac:dyDescent="0.2">
      <c r="A4357" s="488" t="s">
        <v>4614</v>
      </c>
      <c r="B4357" s="489">
        <v>198</v>
      </c>
      <c r="C4357" s="490">
        <v>0</v>
      </c>
      <c r="D4357" s="490">
        <v>114.52</v>
      </c>
      <c r="E4357" s="488"/>
    </row>
    <row r="4358" spans="1:5" x14ac:dyDescent="0.2">
      <c r="A4358" s="488" t="s">
        <v>4615</v>
      </c>
      <c r="B4358" s="489">
        <v>165</v>
      </c>
      <c r="C4358" s="490">
        <v>355.01</v>
      </c>
      <c r="D4358" s="490">
        <v>469</v>
      </c>
      <c r="E4358" s="488"/>
    </row>
    <row r="4359" spans="1:5" x14ac:dyDescent="0.2">
      <c r="A4359" s="488" t="s">
        <v>4616</v>
      </c>
      <c r="B4359" s="489">
        <v>281</v>
      </c>
      <c r="C4359" s="490">
        <v>63.68</v>
      </c>
      <c r="D4359" s="490">
        <v>257.81</v>
      </c>
      <c r="E4359" s="488"/>
    </row>
    <row r="4360" spans="1:5" x14ac:dyDescent="0.2">
      <c r="A4360" s="488" t="s">
        <v>4617</v>
      </c>
      <c r="B4360" s="489">
        <v>220</v>
      </c>
      <c r="C4360" s="490">
        <v>0</v>
      </c>
      <c r="D4360" s="490">
        <v>122.36</v>
      </c>
      <c r="E4360" s="488"/>
    </row>
    <row r="4361" spans="1:5" x14ac:dyDescent="0.2">
      <c r="A4361" s="488" t="s">
        <v>4618</v>
      </c>
      <c r="B4361" s="489">
        <v>338</v>
      </c>
      <c r="C4361" s="490">
        <v>170.73</v>
      </c>
      <c r="D4361" s="490">
        <v>404.24</v>
      </c>
      <c r="E4361" s="488"/>
    </row>
    <row r="4362" spans="1:5" x14ac:dyDescent="0.2">
      <c r="A4362" s="488" t="s">
        <v>4619</v>
      </c>
      <c r="B4362" s="489">
        <v>177</v>
      </c>
      <c r="C4362" s="490">
        <v>0</v>
      </c>
      <c r="D4362" s="490">
        <v>101.7</v>
      </c>
      <c r="E4362" s="488"/>
    </row>
    <row r="4363" spans="1:5" x14ac:dyDescent="0.2">
      <c r="A4363" s="488" t="s">
        <v>4620</v>
      </c>
      <c r="B4363" s="489">
        <v>92</v>
      </c>
      <c r="C4363" s="490">
        <v>63.37</v>
      </c>
      <c r="D4363" s="490">
        <v>126.93</v>
      </c>
      <c r="E4363" s="488"/>
    </row>
    <row r="4364" spans="1:5" x14ac:dyDescent="0.2">
      <c r="A4364" s="488" t="s">
        <v>4621</v>
      </c>
      <c r="B4364" s="489">
        <v>45</v>
      </c>
      <c r="C4364" s="490">
        <v>42</v>
      </c>
      <c r="D4364" s="490">
        <v>73.08</v>
      </c>
      <c r="E4364" s="488"/>
    </row>
    <row r="4365" spans="1:5" x14ac:dyDescent="0.2">
      <c r="A4365" s="488" t="s">
        <v>4622</v>
      </c>
      <c r="B4365" s="489">
        <v>193</v>
      </c>
      <c r="C4365" s="490">
        <v>0</v>
      </c>
      <c r="D4365" s="490">
        <v>48.66</v>
      </c>
      <c r="E4365" s="488"/>
    </row>
    <row r="4366" spans="1:5" x14ac:dyDescent="0.2">
      <c r="A4366" s="488" t="s">
        <v>4623</v>
      </c>
      <c r="B4366" s="489">
        <v>508</v>
      </c>
      <c r="C4366" s="490">
        <v>574.9</v>
      </c>
      <c r="D4366" s="490">
        <v>925.86</v>
      </c>
      <c r="E4366" s="488"/>
    </row>
    <row r="4367" spans="1:5" x14ac:dyDescent="0.2">
      <c r="A4367" s="488" t="s">
        <v>4624</v>
      </c>
      <c r="B4367" s="489">
        <v>227</v>
      </c>
      <c r="C4367" s="490">
        <v>356.16</v>
      </c>
      <c r="D4367" s="490">
        <v>512.99</v>
      </c>
      <c r="E4367" s="488"/>
    </row>
    <row r="4368" spans="1:5" x14ac:dyDescent="0.2">
      <c r="A4368" s="488" t="s">
        <v>4625</v>
      </c>
      <c r="B4368" s="489">
        <v>261</v>
      </c>
      <c r="C4368" s="490">
        <v>0</v>
      </c>
      <c r="D4368" s="490">
        <v>113.44</v>
      </c>
      <c r="E4368" s="488"/>
    </row>
    <row r="4369" spans="1:5" x14ac:dyDescent="0.2">
      <c r="A4369" s="488" t="s">
        <v>4626</v>
      </c>
      <c r="B4369" s="489">
        <v>174</v>
      </c>
      <c r="C4369" s="490">
        <v>32.130000000000003</v>
      </c>
      <c r="D4369" s="490">
        <v>152.34</v>
      </c>
      <c r="E4369" s="488"/>
    </row>
    <row r="4370" spans="1:5" x14ac:dyDescent="0.2">
      <c r="A4370" s="488" t="s">
        <v>4627</v>
      </c>
      <c r="B4370" s="489">
        <v>85</v>
      </c>
      <c r="C4370" s="490">
        <v>30.34</v>
      </c>
      <c r="D4370" s="490">
        <v>89.06</v>
      </c>
      <c r="E4370" s="488"/>
    </row>
    <row r="4371" spans="1:5" x14ac:dyDescent="0.2">
      <c r="A4371" s="488" t="s">
        <v>4628</v>
      </c>
      <c r="B4371" s="489">
        <v>56</v>
      </c>
      <c r="C4371" s="490">
        <v>24.57</v>
      </c>
      <c r="D4371" s="490">
        <v>63.26</v>
      </c>
      <c r="E4371" s="488"/>
    </row>
    <row r="4372" spans="1:5" x14ac:dyDescent="0.2">
      <c r="A4372" s="488" t="s">
        <v>4629</v>
      </c>
      <c r="B4372" s="489">
        <v>161</v>
      </c>
      <c r="C4372" s="490">
        <v>0</v>
      </c>
      <c r="D4372" s="490">
        <v>65.040000000000006</v>
      </c>
      <c r="E4372" s="488"/>
    </row>
    <row r="4373" spans="1:5" x14ac:dyDescent="0.2">
      <c r="A4373" s="488" t="s">
        <v>4630</v>
      </c>
      <c r="B4373" s="489">
        <v>283</v>
      </c>
      <c r="C4373" s="490">
        <v>56.63</v>
      </c>
      <c r="D4373" s="490">
        <v>252.15</v>
      </c>
      <c r="E4373" s="488"/>
    </row>
    <row r="4374" spans="1:5" x14ac:dyDescent="0.2">
      <c r="A4374" s="488" t="s">
        <v>4631</v>
      </c>
      <c r="B4374" s="489">
        <v>457</v>
      </c>
      <c r="C4374" s="490">
        <v>0</v>
      </c>
      <c r="D4374" s="490">
        <v>84.4</v>
      </c>
      <c r="E4374" s="488"/>
    </row>
    <row r="4375" spans="1:5" x14ac:dyDescent="0.2">
      <c r="A4375" s="488" t="s">
        <v>4632</v>
      </c>
      <c r="B4375" s="489">
        <v>285</v>
      </c>
      <c r="C4375" s="490">
        <v>137.88</v>
      </c>
      <c r="D4375" s="490">
        <v>334.77</v>
      </c>
      <c r="E4375" s="488"/>
    </row>
    <row r="4376" spans="1:5" x14ac:dyDescent="0.2">
      <c r="A4376" s="488" t="s">
        <v>4633</v>
      </c>
      <c r="B4376" s="489">
        <v>64</v>
      </c>
      <c r="C4376" s="490">
        <v>118.31</v>
      </c>
      <c r="D4376" s="490">
        <v>162.52000000000001</v>
      </c>
      <c r="E4376" s="488"/>
    </row>
    <row r="4377" spans="1:5" x14ac:dyDescent="0.2">
      <c r="A4377" s="488" t="s">
        <v>4634</v>
      </c>
      <c r="B4377" s="489">
        <v>170</v>
      </c>
      <c r="C4377" s="490">
        <v>588.53</v>
      </c>
      <c r="D4377" s="490">
        <v>705.97</v>
      </c>
      <c r="E4377" s="488"/>
    </row>
    <row r="4378" spans="1:5" x14ac:dyDescent="0.2">
      <c r="A4378" s="488" t="s">
        <v>4635</v>
      </c>
      <c r="B4378" s="489">
        <v>167</v>
      </c>
      <c r="C4378" s="490">
        <v>0</v>
      </c>
      <c r="D4378" s="490">
        <v>78.91</v>
      </c>
      <c r="E4378" s="488"/>
    </row>
    <row r="4379" spans="1:5" x14ac:dyDescent="0.2">
      <c r="A4379" s="488" t="s">
        <v>4636</v>
      </c>
      <c r="B4379" s="489">
        <v>172</v>
      </c>
      <c r="C4379" s="490">
        <v>556.94000000000005</v>
      </c>
      <c r="D4379" s="490">
        <v>675.77</v>
      </c>
      <c r="E4379" s="488"/>
    </row>
    <row r="4380" spans="1:5" x14ac:dyDescent="0.2">
      <c r="A4380" s="488" t="s">
        <v>4637</v>
      </c>
      <c r="B4380" s="489">
        <v>149</v>
      </c>
      <c r="C4380" s="490">
        <v>528.35</v>
      </c>
      <c r="D4380" s="490">
        <v>631.29</v>
      </c>
      <c r="E4380" s="488"/>
    </row>
    <row r="4381" spans="1:5" x14ac:dyDescent="0.2">
      <c r="A4381" s="488" t="s">
        <v>4638</v>
      </c>
      <c r="B4381" s="489">
        <v>217</v>
      </c>
      <c r="C4381" s="490">
        <v>436.91</v>
      </c>
      <c r="D4381" s="490">
        <v>586.83000000000004</v>
      </c>
      <c r="E4381" s="488"/>
    </row>
    <row r="4382" spans="1:5" x14ac:dyDescent="0.2">
      <c r="A4382" s="488" t="s">
        <v>4639</v>
      </c>
      <c r="B4382" s="489">
        <v>191</v>
      </c>
      <c r="C4382" s="490">
        <v>0</v>
      </c>
      <c r="D4382" s="490">
        <v>104.53</v>
      </c>
      <c r="E4382" s="488"/>
    </row>
    <row r="4383" spans="1:5" x14ac:dyDescent="0.2">
      <c r="A4383" s="488" t="s">
        <v>4640</v>
      </c>
      <c r="B4383" s="489">
        <v>94</v>
      </c>
      <c r="C4383" s="490">
        <v>0</v>
      </c>
      <c r="D4383" s="490">
        <v>5.35</v>
      </c>
      <c r="E4383" s="488"/>
    </row>
    <row r="4384" spans="1:5" x14ac:dyDescent="0.2">
      <c r="A4384" s="488" t="s">
        <v>4641</v>
      </c>
      <c r="B4384" s="489">
        <v>140</v>
      </c>
      <c r="C4384" s="490">
        <v>0</v>
      </c>
      <c r="D4384" s="490">
        <v>53.43</v>
      </c>
      <c r="E4384" s="488"/>
    </row>
    <row r="4385" spans="1:5" x14ac:dyDescent="0.2">
      <c r="A4385" s="488" t="s">
        <v>4642</v>
      </c>
      <c r="B4385" s="489">
        <v>313</v>
      </c>
      <c r="C4385" s="490">
        <v>317.75</v>
      </c>
      <c r="D4385" s="490">
        <v>533.99</v>
      </c>
      <c r="E4385" s="488"/>
    </row>
    <row r="4386" spans="1:5" x14ac:dyDescent="0.2">
      <c r="A4386" s="488" t="s">
        <v>4643</v>
      </c>
      <c r="B4386" s="489">
        <v>101</v>
      </c>
      <c r="C4386" s="490">
        <v>0</v>
      </c>
      <c r="D4386" s="490">
        <v>9.36</v>
      </c>
      <c r="E4386" s="488"/>
    </row>
    <row r="4387" spans="1:5" x14ac:dyDescent="0.2">
      <c r="A4387" s="488" t="s">
        <v>4644</v>
      </c>
      <c r="B4387" s="489">
        <v>136</v>
      </c>
      <c r="C4387" s="490">
        <v>448.06</v>
      </c>
      <c r="D4387" s="490">
        <v>542.02</v>
      </c>
      <c r="E4387" s="488"/>
    </row>
    <row r="4388" spans="1:5" x14ac:dyDescent="0.2">
      <c r="A4388" s="488" t="s">
        <v>4645</v>
      </c>
      <c r="B4388" s="489">
        <v>174</v>
      </c>
      <c r="C4388" s="490">
        <v>20.38</v>
      </c>
      <c r="D4388" s="490">
        <v>140.59</v>
      </c>
      <c r="E4388" s="488"/>
    </row>
    <row r="4389" spans="1:5" x14ac:dyDescent="0.2">
      <c r="A4389" s="488" t="s">
        <v>4646</v>
      </c>
      <c r="B4389" s="489">
        <v>293</v>
      </c>
      <c r="C4389" s="490">
        <v>71.14</v>
      </c>
      <c r="D4389" s="490">
        <v>273.57</v>
      </c>
      <c r="E4389" s="488"/>
    </row>
    <row r="4390" spans="1:5" x14ac:dyDescent="0.2">
      <c r="A4390" s="488" t="s">
        <v>4647</v>
      </c>
      <c r="B4390" s="489">
        <v>143</v>
      </c>
      <c r="C4390" s="490">
        <v>0</v>
      </c>
      <c r="D4390" s="490">
        <v>98.49</v>
      </c>
      <c r="E4390" s="488"/>
    </row>
    <row r="4391" spans="1:5" x14ac:dyDescent="0.2">
      <c r="A4391" s="488" t="s">
        <v>4648</v>
      </c>
      <c r="B4391" s="489">
        <v>193</v>
      </c>
      <c r="C4391" s="490">
        <v>0</v>
      </c>
      <c r="D4391" s="490">
        <v>86.94</v>
      </c>
      <c r="E4391" s="488"/>
    </row>
    <row r="4392" spans="1:5" x14ac:dyDescent="0.2">
      <c r="A4392" s="488" t="s">
        <v>4649</v>
      </c>
      <c r="B4392" s="489">
        <v>396</v>
      </c>
      <c r="C4392" s="490">
        <v>0</v>
      </c>
      <c r="D4392" s="490">
        <v>26.89</v>
      </c>
      <c r="E4392" s="488"/>
    </row>
    <row r="4393" spans="1:5" x14ac:dyDescent="0.2">
      <c r="A4393" s="488" t="s">
        <v>4650</v>
      </c>
      <c r="B4393" s="489">
        <v>197</v>
      </c>
      <c r="C4393" s="490">
        <v>33.07</v>
      </c>
      <c r="D4393" s="490">
        <v>169.17</v>
      </c>
      <c r="E4393" s="488"/>
    </row>
    <row r="4394" spans="1:5" x14ac:dyDescent="0.2">
      <c r="A4394" s="488" t="s">
        <v>4651</v>
      </c>
      <c r="B4394" s="489">
        <v>148</v>
      </c>
      <c r="C4394" s="490">
        <v>23.04</v>
      </c>
      <c r="D4394" s="490">
        <v>125.28</v>
      </c>
      <c r="E4394" s="488"/>
    </row>
    <row r="4395" spans="1:5" x14ac:dyDescent="0.2">
      <c r="A4395" s="488" t="s">
        <v>4652</v>
      </c>
      <c r="B4395" s="489">
        <v>258</v>
      </c>
      <c r="C4395" s="490">
        <v>0</v>
      </c>
      <c r="D4395" s="490">
        <v>74.92</v>
      </c>
      <c r="E4395" s="488"/>
    </row>
    <row r="4396" spans="1:5" x14ac:dyDescent="0.2">
      <c r="A4396" s="488" t="s">
        <v>4653</v>
      </c>
      <c r="B4396" s="489">
        <v>62</v>
      </c>
      <c r="C4396" s="490">
        <v>0</v>
      </c>
      <c r="D4396" s="490">
        <v>8.85</v>
      </c>
      <c r="E4396" s="488"/>
    </row>
    <row r="4397" spans="1:5" x14ac:dyDescent="0.2">
      <c r="A4397" s="488" t="s">
        <v>4654</v>
      </c>
      <c r="B4397" s="489">
        <v>245</v>
      </c>
      <c r="C4397" s="490">
        <v>63.58</v>
      </c>
      <c r="D4397" s="490">
        <v>232.84</v>
      </c>
      <c r="E4397" s="488"/>
    </row>
    <row r="4398" spans="1:5" x14ac:dyDescent="0.2">
      <c r="A4398" s="488" t="s">
        <v>4655</v>
      </c>
      <c r="B4398" s="489">
        <v>496</v>
      </c>
      <c r="C4398" s="490">
        <v>0</v>
      </c>
      <c r="D4398" s="490">
        <v>47.35</v>
      </c>
      <c r="E4398" s="488"/>
    </row>
    <row r="4399" spans="1:5" x14ac:dyDescent="0.2">
      <c r="A4399" s="488" t="s">
        <v>4656</v>
      </c>
      <c r="B4399" s="489">
        <v>110</v>
      </c>
      <c r="C4399" s="490">
        <v>298.45</v>
      </c>
      <c r="D4399" s="490">
        <v>374.44</v>
      </c>
      <c r="E4399" s="488"/>
    </row>
    <row r="4400" spans="1:5" x14ac:dyDescent="0.2">
      <c r="A4400" s="488" t="s">
        <v>4657</v>
      </c>
      <c r="B4400" s="489">
        <v>127</v>
      </c>
      <c r="C4400" s="490">
        <v>340.7</v>
      </c>
      <c r="D4400" s="490">
        <v>428.44</v>
      </c>
      <c r="E4400" s="488"/>
    </row>
    <row r="4401" spans="1:5" x14ac:dyDescent="0.2">
      <c r="A4401" s="488" t="s">
        <v>4658</v>
      </c>
      <c r="B4401" s="489">
        <v>325</v>
      </c>
      <c r="C4401" s="490">
        <v>1037.45</v>
      </c>
      <c r="D4401" s="490">
        <v>1261.98</v>
      </c>
      <c r="E4401" s="488"/>
    </row>
    <row r="4402" spans="1:5" x14ac:dyDescent="0.2">
      <c r="A4402" s="488" t="s">
        <v>4659</v>
      </c>
      <c r="B4402" s="489">
        <v>126</v>
      </c>
      <c r="C4402" s="490">
        <v>288.02999999999997</v>
      </c>
      <c r="D4402" s="490">
        <v>375.08</v>
      </c>
      <c r="E4402" s="488"/>
    </row>
    <row r="4403" spans="1:5" x14ac:dyDescent="0.2">
      <c r="A4403" s="488" t="s">
        <v>4660</v>
      </c>
      <c r="B4403" s="489">
        <v>182</v>
      </c>
      <c r="C4403" s="490">
        <v>374.43</v>
      </c>
      <c r="D4403" s="490">
        <v>500.16</v>
      </c>
      <c r="E4403" s="488"/>
    </row>
    <row r="4404" spans="1:5" x14ac:dyDescent="0.2">
      <c r="A4404" s="488" t="s">
        <v>4661</v>
      </c>
      <c r="B4404" s="489">
        <v>217</v>
      </c>
      <c r="C4404" s="490">
        <v>159.69999999999999</v>
      </c>
      <c r="D4404" s="490">
        <v>309.61</v>
      </c>
      <c r="E4404" s="488"/>
    </row>
    <row r="4405" spans="1:5" x14ac:dyDescent="0.2">
      <c r="A4405" s="488" t="s">
        <v>4662</v>
      </c>
      <c r="B4405" s="489">
        <v>94</v>
      </c>
      <c r="C4405" s="490">
        <v>333.3</v>
      </c>
      <c r="D4405" s="490">
        <v>398.24</v>
      </c>
      <c r="E4405" s="488"/>
    </row>
    <row r="4406" spans="1:5" x14ac:dyDescent="0.2">
      <c r="A4406" s="488" t="s">
        <v>4663</v>
      </c>
      <c r="B4406" s="489">
        <v>578</v>
      </c>
      <c r="C4406" s="490">
        <v>0</v>
      </c>
      <c r="D4406" s="490">
        <v>6.36</v>
      </c>
      <c r="E4406" s="488"/>
    </row>
    <row r="4407" spans="1:5" x14ac:dyDescent="0.2">
      <c r="A4407" s="488" t="s">
        <v>4664</v>
      </c>
      <c r="B4407" s="489">
        <v>114</v>
      </c>
      <c r="C4407" s="490">
        <v>91.97</v>
      </c>
      <c r="D4407" s="490">
        <v>170.73</v>
      </c>
      <c r="E4407" s="488"/>
    </row>
    <row r="4408" spans="1:5" x14ac:dyDescent="0.2">
      <c r="A4408" s="488" t="s">
        <v>4665</v>
      </c>
      <c r="B4408" s="489">
        <v>70</v>
      </c>
      <c r="C4408" s="490">
        <v>0</v>
      </c>
      <c r="D4408" s="490">
        <v>4.53</v>
      </c>
      <c r="E4408" s="488"/>
    </row>
    <row r="4409" spans="1:5" x14ac:dyDescent="0.2">
      <c r="A4409" s="488" t="s">
        <v>4666</v>
      </c>
      <c r="B4409" s="489">
        <v>175</v>
      </c>
      <c r="C4409" s="490">
        <v>43.31</v>
      </c>
      <c r="D4409" s="490">
        <v>164.21</v>
      </c>
      <c r="E4409" s="488"/>
    </row>
    <row r="4410" spans="1:5" x14ac:dyDescent="0.2">
      <c r="A4410" s="488" t="s">
        <v>4667</v>
      </c>
      <c r="B4410" s="489">
        <v>364</v>
      </c>
      <c r="C4410" s="490">
        <v>249.01</v>
      </c>
      <c r="D4410" s="490">
        <v>500.48</v>
      </c>
      <c r="E4410" s="488"/>
    </row>
    <row r="4411" spans="1:5" x14ac:dyDescent="0.2">
      <c r="A4411" s="488" t="s">
        <v>4668</v>
      </c>
      <c r="B4411" s="489">
        <v>379</v>
      </c>
      <c r="C4411" s="490">
        <v>710.05</v>
      </c>
      <c r="D4411" s="490">
        <v>971.88</v>
      </c>
      <c r="E4411" s="488"/>
    </row>
    <row r="4412" spans="1:5" x14ac:dyDescent="0.2">
      <c r="A4412" s="488" t="s">
        <v>4669</v>
      </c>
      <c r="B4412" s="489">
        <v>80</v>
      </c>
      <c r="C4412" s="490">
        <v>17.059999999999999</v>
      </c>
      <c r="D4412" s="490">
        <v>72.33</v>
      </c>
      <c r="E4412" s="488"/>
    </row>
    <row r="4413" spans="1:5" x14ac:dyDescent="0.2">
      <c r="A4413" s="488" t="s">
        <v>4670</v>
      </c>
      <c r="B4413" s="489">
        <v>477</v>
      </c>
      <c r="C4413" s="490">
        <v>0</v>
      </c>
      <c r="D4413" s="490">
        <v>322.04000000000002</v>
      </c>
      <c r="E4413" s="488"/>
    </row>
    <row r="4414" spans="1:5" x14ac:dyDescent="0.2">
      <c r="A4414" s="488" t="s">
        <v>4671</v>
      </c>
      <c r="B4414" s="489">
        <v>231</v>
      </c>
      <c r="C4414" s="490">
        <v>0</v>
      </c>
      <c r="D4414" s="490">
        <v>124.31</v>
      </c>
      <c r="E4414" s="488"/>
    </row>
    <row r="4415" spans="1:5" x14ac:dyDescent="0.2">
      <c r="A4415" s="488" t="s">
        <v>4672</v>
      </c>
      <c r="B4415" s="489">
        <v>226</v>
      </c>
      <c r="C4415" s="490">
        <v>164.83</v>
      </c>
      <c r="D4415" s="490">
        <v>320.97000000000003</v>
      </c>
      <c r="E4415" s="488"/>
    </row>
    <row r="4416" spans="1:5" x14ac:dyDescent="0.2">
      <c r="A4416" s="488" t="s">
        <v>4673</v>
      </c>
      <c r="B4416" s="489">
        <v>180</v>
      </c>
      <c r="C4416" s="490">
        <v>0</v>
      </c>
      <c r="D4416" s="490">
        <v>92.88</v>
      </c>
      <c r="E4416" s="488"/>
    </row>
    <row r="4417" spans="1:5" x14ac:dyDescent="0.2">
      <c r="A4417" s="488" t="s">
        <v>4674</v>
      </c>
      <c r="B4417" s="489">
        <v>211</v>
      </c>
      <c r="C4417" s="490">
        <v>168.81</v>
      </c>
      <c r="D4417" s="490">
        <v>314.58</v>
      </c>
      <c r="E4417" s="488"/>
    </row>
    <row r="4418" spans="1:5" x14ac:dyDescent="0.2">
      <c r="A4418" s="488" t="s">
        <v>4675</v>
      </c>
      <c r="B4418" s="489">
        <v>149</v>
      </c>
      <c r="C4418" s="490">
        <v>194.65</v>
      </c>
      <c r="D4418" s="490">
        <v>297.58999999999997</v>
      </c>
      <c r="E4418" s="488"/>
    </row>
    <row r="4419" spans="1:5" x14ac:dyDescent="0.2">
      <c r="A4419" s="488" t="s">
        <v>4676</v>
      </c>
      <c r="B4419" s="489">
        <v>282</v>
      </c>
      <c r="C4419" s="490">
        <v>7.96</v>
      </c>
      <c r="D4419" s="490">
        <v>202.78</v>
      </c>
      <c r="E4419" s="488"/>
    </row>
    <row r="4420" spans="1:5" x14ac:dyDescent="0.2">
      <c r="A4420" s="488" t="s">
        <v>4677</v>
      </c>
      <c r="B4420" s="489">
        <v>62</v>
      </c>
      <c r="C4420" s="490">
        <v>0</v>
      </c>
      <c r="D4420" s="490">
        <v>14.27</v>
      </c>
      <c r="E4420" s="488"/>
    </row>
    <row r="4421" spans="1:5" x14ac:dyDescent="0.2">
      <c r="A4421" s="488" t="s">
        <v>4678</v>
      </c>
      <c r="B4421" s="489">
        <v>221</v>
      </c>
      <c r="C4421" s="490">
        <v>224.77</v>
      </c>
      <c r="D4421" s="490">
        <v>377.45</v>
      </c>
      <c r="E4421" s="488"/>
    </row>
    <row r="4422" spans="1:5" x14ac:dyDescent="0.2">
      <c r="A4422" s="488" t="s">
        <v>4679</v>
      </c>
      <c r="B4422" s="489">
        <v>248</v>
      </c>
      <c r="C4422" s="490">
        <v>0</v>
      </c>
      <c r="D4422" s="490">
        <v>73.16</v>
      </c>
      <c r="E4422" s="488"/>
    </row>
    <row r="4423" spans="1:5" x14ac:dyDescent="0.2">
      <c r="A4423" s="488" t="s">
        <v>4680</v>
      </c>
      <c r="B4423" s="489">
        <v>126</v>
      </c>
      <c r="C4423" s="490">
        <v>332.9</v>
      </c>
      <c r="D4423" s="490">
        <v>419.95</v>
      </c>
      <c r="E4423" s="488"/>
    </row>
    <row r="4424" spans="1:5" x14ac:dyDescent="0.2">
      <c r="A4424" s="488" t="s">
        <v>4681</v>
      </c>
      <c r="B4424" s="489">
        <v>323</v>
      </c>
      <c r="C4424" s="490">
        <v>204.3</v>
      </c>
      <c r="D4424" s="490">
        <v>427.45</v>
      </c>
      <c r="E4424" s="488"/>
    </row>
    <row r="4425" spans="1:5" x14ac:dyDescent="0.2">
      <c r="A4425" s="488" t="s">
        <v>4682</v>
      </c>
      <c r="B4425" s="489">
        <v>177</v>
      </c>
      <c r="C4425" s="490">
        <v>552.19000000000005</v>
      </c>
      <c r="D4425" s="490">
        <v>674.47</v>
      </c>
      <c r="E4425" s="488"/>
    </row>
    <row r="4426" spans="1:5" x14ac:dyDescent="0.2">
      <c r="A4426" s="488" t="s">
        <v>4683</v>
      </c>
      <c r="B4426" s="489">
        <v>191</v>
      </c>
      <c r="C4426" s="490">
        <v>41</v>
      </c>
      <c r="D4426" s="490">
        <v>172.95</v>
      </c>
      <c r="E4426" s="488"/>
    </row>
    <row r="4427" spans="1:5" x14ac:dyDescent="0.2">
      <c r="A4427" s="488" t="s">
        <v>4684</v>
      </c>
      <c r="B4427" s="489">
        <v>267</v>
      </c>
      <c r="C4427" s="490">
        <v>0</v>
      </c>
      <c r="D4427" s="490">
        <v>110.47</v>
      </c>
      <c r="E4427" s="488"/>
    </row>
    <row r="4428" spans="1:5" x14ac:dyDescent="0.2">
      <c r="A4428" s="488" t="s">
        <v>4685</v>
      </c>
      <c r="B4428" s="489">
        <v>244</v>
      </c>
      <c r="C4428" s="490">
        <v>634.92999999999995</v>
      </c>
      <c r="D4428" s="490">
        <v>803.5</v>
      </c>
      <c r="E4428" s="488"/>
    </row>
    <row r="4429" spans="1:5" x14ac:dyDescent="0.2">
      <c r="A4429" s="488" t="s">
        <v>4686</v>
      </c>
      <c r="B4429" s="489">
        <v>114</v>
      </c>
      <c r="C4429" s="490">
        <v>278.02</v>
      </c>
      <c r="D4429" s="490">
        <v>356.78</v>
      </c>
      <c r="E4429" s="488"/>
    </row>
    <row r="4430" spans="1:5" x14ac:dyDescent="0.2">
      <c r="A4430" s="488" t="s">
        <v>4687</v>
      </c>
      <c r="B4430" s="489">
        <v>692</v>
      </c>
      <c r="C4430" s="490">
        <v>0</v>
      </c>
      <c r="D4430" s="490">
        <v>149.1</v>
      </c>
      <c r="E4430" s="488"/>
    </row>
    <row r="4431" spans="1:5" x14ac:dyDescent="0.2">
      <c r="A4431" s="488" t="s">
        <v>4688</v>
      </c>
      <c r="B4431" s="489">
        <v>82</v>
      </c>
      <c r="C4431" s="490">
        <v>0</v>
      </c>
      <c r="D4431" s="490">
        <v>10.53</v>
      </c>
      <c r="E4431" s="488"/>
    </row>
    <row r="4432" spans="1:5" x14ac:dyDescent="0.2">
      <c r="A4432" s="488" t="s">
        <v>4689</v>
      </c>
      <c r="B4432" s="489">
        <v>391</v>
      </c>
      <c r="C4432" s="490">
        <v>0</v>
      </c>
      <c r="D4432" s="490">
        <v>204.52</v>
      </c>
      <c r="E4432" s="488"/>
    </row>
    <row r="4433" spans="1:5" x14ac:dyDescent="0.2">
      <c r="A4433" s="488" t="s">
        <v>4690</v>
      </c>
      <c r="B4433" s="489">
        <v>300</v>
      </c>
      <c r="C4433" s="490">
        <v>36.380000000000003</v>
      </c>
      <c r="D4433" s="490">
        <v>243.64</v>
      </c>
      <c r="E4433" s="488"/>
    </row>
    <row r="4434" spans="1:5" x14ac:dyDescent="0.2">
      <c r="A4434" s="488" t="s">
        <v>4691</v>
      </c>
      <c r="B4434" s="489">
        <v>247</v>
      </c>
      <c r="C4434" s="490">
        <v>688.11</v>
      </c>
      <c r="D4434" s="490">
        <v>858.75</v>
      </c>
      <c r="E4434" s="488"/>
    </row>
    <row r="4435" spans="1:5" x14ac:dyDescent="0.2">
      <c r="A4435" s="488" t="s">
        <v>4692</v>
      </c>
      <c r="B4435" s="489">
        <v>203</v>
      </c>
      <c r="C4435" s="490">
        <v>259.25</v>
      </c>
      <c r="D4435" s="490">
        <v>399.49</v>
      </c>
      <c r="E4435" s="488"/>
    </row>
    <row r="4436" spans="1:5" x14ac:dyDescent="0.2">
      <c r="A4436" s="488" t="s">
        <v>4693</v>
      </c>
      <c r="B4436" s="489">
        <v>250</v>
      </c>
      <c r="C4436" s="490">
        <v>0</v>
      </c>
      <c r="D4436" s="490">
        <v>65.12</v>
      </c>
      <c r="E4436" s="488"/>
    </row>
    <row r="4437" spans="1:5" x14ac:dyDescent="0.2">
      <c r="A4437" s="488" t="s">
        <v>4694</v>
      </c>
      <c r="B4437" s="489">
        <v>155</v>
      </c>
      <c r="C4437" s="490">
        <v>307.47000000000003</v>
      </c>
      <c r="D4437" s="490">
        <v>414.56</v>
      </c>
      <c r="E4437" s="488"/>
    </row>
    <row r="4438" spans="1:5" x14ac:dyDescent="0.2">
      <c r="A4438" s="488" t="s">
        <v>4695</v>
      </c>
      <c r="B4438" s="489">
        <v>341</v>
      </c>
      <c r="C4438" s="490">
        <v>0</v>
      </c>
      <c r="D4438" s="490">
        <v>139.76</v>
      </c>
      <c r="E4438" s="488"/>
    </row>
    <row r="4439" spans="1:5" x14ac:dyDescent="0.2">
      <c r="A4439" s="488" t="s">
        <v>4696</v>
      </c>
      <c r="B4439" s="489">
        <v>105</v>
      </c>
      <c r="C4439" s="490">
        <v>23.56</v>
      </c>
      <c r="D4439" s="490">
        <v>96.1</v>
      </c>
      <c r="E4439" s="488"/>
    </row>
    <row r="4440" spans="1:5" x14ac:dyDescent="0.2">
      <c r="A4440" s="488" t="s">
        <v>4697</v>
      </c>
      <c r="B4440" s="489">
        <v>530</v>
      </c>
      <c r="C4440" s="490">
        <v>0</v>
      </c>
      <c r="D4440" s="490">
        <v>109.43</v>
      </c>
      <c r="E4440" s="488"/>
    </row>
    <row r="4441" spans="1:5" x14ac:dyDescent="0.2">
      <c r="A4441" s="488" t="s">
        <v>4698</v>
      </c>
      <c r="B4441" s="489">
        <v>238</v>
      </c>
      <c r="C4441" s="490">
        <v>251.26</v>
      </c>
      <c r="D4441" s="490">
        <v>415.69</v>
      </c>
      <c r="E4441" s="488"/>
    </row>
    <row r="4442" spans="1:5" x14ac:dyDescent="0.2">
      <c r="A4442" s="488" t="s">
        <v>4699</v>
      </c>
      <c r="B4442" s="489">
        <v>112</v>
      </c>
      <c r="C4442" s="490">
        <v>11.11</v>
      </c>
      <c r="D4442" s="490">
        <v>88.49</v>
      </c>
      <c r="E4442" s="488"/>
    </row>
    <row r="4443" spans="1:5" x14ac:dyDescent="0.2">
      <c r="A4443" s="488" t="s">
        <v>4700</v>
      </c>
      <c r="B4443" s="489">
        <v>209</v>
      </c>
      <c r="C4443" s="490">
        <v>0</v>
      </c>
      <c r="D4443" s="490">
        <v>134.27000000000001</v>
      </c>
      <c r="E4443" s="488"/>
    </row>
    <row r="4444" spans="1:5" x14ac:dyDescent="0.2">
      <c r="A4444" s="488" t="s">
        <v>4701</v>
      </c>
      <c r="B4444" s="489">
        <v>255</v>
      </c>
      <c r="C4444" s="490">
        <v>38.99</v>
      </c>
      <c r="D4444" s="490">
        <v>215.16</v>
      </c>
      <c r="E4444" s="488"/>
    </row>
    <row r="4445" spans="1:5" x14ac:dyDescent="0.2">
      <c r="A4445" s="488" t="s">
        <v>4702</v>
      </c>
      <c r="B4445" s="489">
        <v>167</v>
      </c>
      <c r="C4445" s="490">
        <v>21.79</v>
      </c>
      <c r="D4445" s="490">
        <v>137.16999999999999</v>
      </c>
      <c r="E4445" s="488"/>
    </row>
    <row r="4446" spans="1:5" x14ac:dyDescent="0.2">
      <c r="A4446" s="488" t="s">
        <v>4703</v>
      </c>
      <c r="B4446" s="489">
        <v>605</v>
      </c>
      <c r="C4446" s="490">
        <v>259.77</v>
      </c>
      <c r="D4446" s="490">
        <v>677.74</v>
      </c>
      <c r="E4446" s="488"/>
    </row>
    <row r="4447" spans="1:5" x14ac:dyDescent="0.2">
      <c r="A4447" s="488" t="s">
        <v>4704</v>
      </c>
      <c r="B4447" s="489">
        <v>208</v>
      </c>
      <c r="C4447" s="490">
        <v>445.58</v>
      </c>
      <c r="D4447" s="490">
        <v>589.28</v>
      </c>
      <c r="E4447" s="488"/>
    </row>
    <row r="4448" spans="1:5" x14ac:dyDescent="0.2">
      <c r="A4448" s="488" t="s">
        <v>4705</v>
      </c>
      <c r="B4448" s="489">
        <v>70</v>
      </c>
      <c r="C4448" s="490">
        <v>0</v>
      </c>
      <c r="D4448" s="490">
        <v>0</v>
      </c>
      <c r="E4448" s="488"/>
    </row>
    <row r="4449" spans="1:5" x14ac:dyDescent="0.2">
      <c r="A4449" s="488" t="s">
        <v>4706</v>
      </c>
      <c r="B4449" s="489">
        <v>127</v>
      </c>
      <c r="C4449" s="490">
        <v>195.62</v>
      </c>
      <c r="D4449" s="490">
        <v>283.36</v>
      </c>
      <c r="E4449" s="488"/>
    </row>
    <row r="4450" spans="1:5" x14ac:dyDescent="0.2">
      <c r="A4450" s="488" t="s">
        <v>4707</v>
      </c>
      <c r="B4450" s="489">
        <v>675</v>
      </c>
      <c r="C4450" s="490">
        <v>2870.83</v>
      </c>
      <c r="D4450" s="490">
        <v>3337.16</v>
      </c>
      <c r="E4450" s="488"/>
    </row>
    <row r="4451" spans="1:5" x14ac:dyDescent="0.2">
      <c r="A4451" s="488" t="s">
        <v>4708</v>
      </c>
      <c r="B4451" s="489">
        <v>497</v>
      </c>
      <c r="C4451" s="490">
        <v>583.99</v>
      </c>
      <c r="D4451" s="490">
        <v>927.34</v>
      </c>
      <c r="E4451" s="488"/>
    </row>
    <row r="4452" spans="1:5" x14ac:dyDescent="0.2">
      <c r="A4452" s="488" t="s">
        <v>4709</v>
      </c>
      <c r="B4452" s="489">
        <v>208</v>
      </c>
      <c r="C4452" s="490">
        <v>78.56</v>
      </c>
      <c r="D4452" s="490">
        <v>222.26</v>
      </c>
      <c r="E4452" s="488"/>
    </row>
    <row r="4453" spans="1:5" x14ac:dyDescent="0.2">
      <c r="A4453" s="488" t="s">
        <v>4710</v>
      </c>
      <c r="B4453" s="489">
        <v>144</v>
      </c>
      <c r="C4453" s="490">
        <v>235.02</v>
      </c>
      <c r="D4453" s="490">
        <v>334.5</v>
      </c>
      <c r="E4453" s="488"/>
    </row>
    <row r="4454" spans="1:5" x14ac:dyDescent="0.2">
      <c r="A4454" s="488" t="s">
        <v>4711</v>
      </c>
      <c r="B4454" s="489">
        <v>749</v>
      </c>
      <c r="C4454" s="490">
        <v>7.31</v>
      </c>
      <c r="D4454" s="490">
        <v>524.77</v>
      </c>
      <c r="E4454" s="488"/>
    </row>
    <row r="4455" spans="1:5" x14ac:dyDescent="0.2">
      <c r="A4455" s="488" t="s">
        <v>4712</v>
      </c>
      <c r="B4455" s="489">
        <v>184</v>
      </c>
      <c r="C4455" s="490">
        <v>20.96</v>
      </c>
      <c r="D4455" s="490">
        <v>148.08000000000001</v>
      </c>
      <c r="E4455" s="488"/>
    </row>
    <row r="4456" spans="1:5" x14ac:dyDescent="0.2">
      <c r="A4456" s="488" t="s">
        <v>4713</v>
      </c>
      <c r="B4456" s="489">
        <v>89</v>
      </c>
      <c r="C4456" s="490">
        <v>238.87</v>
      </c>
      <c r="D4456" s="490">
        <v>300.35000000000002</v>
      </c>
      <c r="E4456" s="488"/>
    </row>
    <row r="4457" spans="1:5" x14ac:dyDescent="0.2">
      <c r="A4457" s="488" t="s">
        <v>4714</v>
      </c>
      <c r="B4457" s="489">
        <v>268</v>
      </c>
      <c r="C4457" s="490">
        <v>0</v>
      </c>
      <c r="D4457" s="490">
        <v>127.4</v>
      </c>
      <c r="E4457" s="488"/>
    </row>
    <row r="4458" spans="1:5" x14ac:dyDescent="0.2">
      <c r="A4458" s="488" t="s">
        <v>4715</v>
      </c>
      <c r="B4458" s="489">
        <v>173</v>
      </c>
      <c r="C4458" s="490">
        <v>14.11</v>
      </c>
      <c r="D4458" s="490">
        <v>133.62</v>
      </c>
      <c r="E4458" s="488"/>
    </row>
    <row r="4459" spans="1:5" x14ac:dyDescent="0.2">
      <c r="A4459" s="488" t="s">
        <v>4716</v>
      </c>
      <c r="B4459" s="489">
        <v>349</v>
      </c>
      <c r="C4459" s="490">
        <v>0</v>
      </c>
      <c r="D4459" s="490">
        <v>150.19</v>
      </c>
      <c r="E4459" s="488"/>
    </row>
    <row r="4460" spans="1:5" x14ac:dyDescent="0.2">
      <c r="A4460" s="488" t="s">
        <v>4717</v>
      </c>
      <c r="B4460" s="489">
        <v>244</v>
      </c>
      <c r="C4460" s="490">
        <v>931.85</v>
      </c>
      <c r="D4460" s="490">
        <v>1100.43</v>
      </c>
      <c r="E4460" s="488"/>
    </row>
    <row r="4461" spans="1:5" x14ac:dyDescent="0.2">
      <c r="A4461" s="488" t="s">
        <v>4718</v>
      </c>
      <c r="B4461" s="489">
        <v>120</v>
      </c>
      <c r="C4461" s="490">
        <v>0</v>
      </c>
      <c r="D4461" s="490">
        <v>4.88</v>
      </c>
      <c r="E4461" s="488"/>
    </row>
    <row r="4462" spans="1:5" x14ac:dyDescent="0.2">
      <c r="A4462" s="488" t="s">
        <v>4719</v>
      </c>
      <c r="B4462" s="489">
        <v>191</v>
      </c>
      <c r="C4462" s="490">
        <v>559.27</v>
      </c>
      <c r="D4462" s="490">
        <v>691.22</v>
      </c>
      <c r="E4462" s="488"/>
    </row>
    <row r="4463" spans="1:5" x14ac:dyDescent="0.2">
      <c r="A4463" s="488" t="s">
        <v>4720</v>
      </c>
      <c r="B4463" s="489">
        <v>123</v>
      </c>
      <c r="C4463" s="490">
        <v>363.36</v>
      </c>
      <c r="D4463" s="490">
        <v>448.33</v>
      </c>
      <c r="E4463" s="488"/>
    </row>
    <row r="4464" spans="1:5" x14ac:dyDescent="0.2">
      <c r="A4464" s="488" t="s">
        <v>4721</v>
      </c>
      <c r="B4464" s="489">
        <v>550</v>
      </c>
      <c r="C4464" s="490">
        <v>0</v>
      </c>
      <c r="D4464" s="490">
        <v>136.94</v>
      </c>
      <c r="E4464" s="488"/>
    </row>
    <row r="4465" spans="1:5" x14ac:dyDescent="0.2">
      <c r="A4465" s="488" t="s">
        <v>4722</v>
      </c>
      <c r="B4465" s="489">
        <v>171</v>
      </c>
      <c r="C4465" s="490">
        <v>425.08</v>
      </c>
      <c r="D4465" s="490">
        <v>543.21</v>
      </c>
      <c r="E4465" s="488"/>
    </row>
    <row r="4466" spans="1:5" x14ac:dyDescent="0.2">
      <c r="A4466" s="488" t="s">
        <v>4723</v>
      </c>
      <c r="B4466" s="489">
        <v>373</v>
      </c>
      <c r="C4466" s="490">
        <v>0</v>
      </c>
      <c r="D4466" s="490">
        <v>141.63999999999999</v>
      </c>
      <c r="E4466" s="488"/>
    </row>
    <row r="4467" spans="1:5" x14ac:dyDescent="0.2">
      <c r="A4467" s="488" t="s">
        <v>4724</v>
      </c>
      <c r="B4467" s="489">
        <v>267</v>
      </c>
      <c r="C4467" s="490">
        <v>0</v>
      </c>
      <c r="D4467" s="490">
        <v>155.04</v>
      </c>
      <c r="E4467" s="488"/>
    </row>
    <row r="4468" spans="1:5" x14ac:dyDescent="0.2">
      <c r="A4468" s="488" t="s">
        <v>4725</v>
      </c>
      <c r="B4468" s="489">
        <v>237</v>
      </c>
      <c r="C4468" s="490">
        <v>37.96</v>
      </c>
      <c r="D4468" s="490">
        <v>201.7</v>
      </c>
      <c r="E4468" s="488"/>
    </row>
    <row r="4469" spans="1:5" x14ac:dyDescent="0.2">
      <c r="A4469" s="488" t="s">
        <v>4726</v>
      </c>
      <c r="B4469" s="489">
        <v>341</v>
      </c>
      <c r="C4469" s="490">
        <v>156.52000000000001</v>
      </c>
      <c r="D4469" s="490">
        <v>392.11</v>
      </c>
      <c r="E4469" s="488"/>
    </row>
    <row r="4470" spans="1:5" x14ac:dyDescent="0.2">
      <c r="A4470" s="488" t="s">
        <v>4727</v>
      </c>
      <c r="B4470" s="489">
        <v>158</v>
      </c>
      <c r="C4470" s="490">
        <v>607.09</v>
      </c>
      <c r="D4470" s="490">
        <v>716.24</v>
      </c>
      <c r="E4470" s="488"/>
    </row>
    <row r="4471" spans="1:5" x14ac:dyDescent="0.2">
      <c r="A4471" s="488" t="s">
        <v>4728</v>
      </c>
      <c r="B4471" s="489">
        <v>262</v>
      </c>
      <c r="C4471" s="490">
        <v>40.36</v>
      </c>
      <c r="D4471" s="490">
        <v>221.36</v>
      </c>
      <c r="E4471" s="488"/>
    </row>
    <row r="4472" spans="1:5" x14ac:dyDescent="0.2">
      <c r="A4472" s="488" t="s">
        <v>4729</v>
      </c>
      <c r="B4472" s="489">
        <v>431</v>
      </c>
      <c r="C4472" s="490">
        <v>0</v>
      </c>
      <c r="D4472" s="490">
        <v>161.63</v>
      </c>
      <c r="E4472" s="488"/>
    </row>
    <row r="4473" spans="1:5" x14ac:dyDescent="0.2">
      <c r="A4473" s="488" t="s">
        <v>4730</v>
      </c>
      <c r="B4473" s="489">
        <v>243</v>
      </c>
      <c r="C4473" s="490">
        <v>0</v>
      </c>
      <c r="D4473" s="490">
        <v>77.92</v>
      </c>
      <c r="E4473" s="488"/>
    </row>
    <row r="4474" spans="1:5" x14ac:dyDescent="0.2">
      <c r="A4474" s="488" t="s">
        <v>4731</v>
      </c>
      <c r="B4474" s="489">
        <v>318</v>
      </c>
      <c r="C4474" s="490">
        <v>0</v>
      </c>
      <c r="D4474" s="490">
        <v>5.21</v>
      </c>
      <c r="E4474" s="488"/>
    </row>
    <row r="4475" spans="1:5" x14ac:dyDescent="0.2">
      <c r="A4475" s="488" t="s">
        <v>4732</v>
      </c>
      <c r="B4475" s="489">
        <v>381</v>
      </c>
      <c r="C4475" s="490">
        <v>0</v>
      </c>
      <c r="D4475" s="490">
        <v>197.81</v>
      </c>
      <c r="E4475" s="488"/>
    </row>
    <row r="4476" spans="1:5" x14ac:dyDescent="0.2">
      <c r="A4476" s="488" t="s">
        <v>4733</v>
      </c>
      <c r="B4476" s="489">
        <v>493</v>
      </c>
      <c r="C4476" s="490">
        <v>508.5</v>
      </c>
      <c r="D4476" s="490">
        <v>849.1</v>
      </c>
      <c r="E4476" s="488"/>
    </row>
    <row r="4477" spans="1:5" x14ac:dyDescent="0.2">
      <c r="A4477" s="488" t="s">
        <v>4734</v>
      </c>
      <c r="B4477" s="489">
        <v>287</v>
      </c>
      <c r="C4477" s="490">
        <v>0</v>
      </c>
      <c r="D4477" s="490">
        <v>105.81</v>
      </c>
      <c r="E4477" s="488"/>
    </row>
    <row r="4478" spans="1:5" x14ac:dyDescent="0.2">
      <c r="A4478" s="488" t="s">
        <v>4735</v>
      </c>
      <c r="B4478" s="489">
        <v>121</v>
      </c>
      <c r="C4478" s="490">
        <v>0</v>
      </c>
      <c r="D4478" s="490">
        <v>21.33</v>
      </c>
      <c r="E4478" s="488"/>
    </row>
    <row r="4479" spans="1:5" x14ac:dyDescent="0.2">
      <c r="A4479" s="488" t="s">
        <v>4736</v>
      </c>
      <c r="B4479" s="489">
        <v>132</v>
      </c>
      <c r="C4479" s="490">
        <v>0</v>
      </c>
      <c r="D4479" s="490">
        <v>16.23</v>
      </c>
      <c r="E4479" s="488"/>
    </row>
    <row r="4480" spans="1:5" x14ac:dyDescent="0.2">
      <c r="A4480" s="488" t="s">
        <v>4737</v>
      </c>
      <c r="B4480" s="489">
        <v>58</v>
      </c>
      <c r="C4480" s="490">
        <v>0</v>
      </c>
      <c r="D4480" s="490">
        <v>13.46</v>
      </c>
      <c r="E4480" s="488"/>
    </row>
    <row r="4481" spans="1:5" x14ac:dyDescent="0.2">
      <c r="A4481" s="488" t="s">
        <v>4738</v>
      </c>
      <c r="B4481" s="489">
        <v>126</v>
      </c>
      <c r="C4481" s="490">
        <v>250.74</v>
      </c>
      <c r="D4481" s="490">
        <v>337.79</v>
      </c>
      <c r="E4481" s="488"/>
    </row>
    <row r="4482" spans="1:5" x14ac:dyDescent="0.2">
      <c r="A4482" s="488" t="s">
        <v>4739</v>
      </c>
      <c r="B4482" s="489">
        <v>192</v>
      </c>
      <c r="C4482" s="490">
        <v>77.209999999999994</v>
      </c>
      <c r="D4482" s="490">
        <v>209.86</v>
      </c>
      <c r="E4482" s="488"/>
    </row>
    <row r="4483" spans="1:5" x14ac:dyDescent="0.2">
      <c r="A4483" s="488" t="s">
        <v>4740</v>
      </c>
      <c r="B4483" s="489">
        <v>138</v>
      </c>
      <c r="C4483" s="490">
        <v>338.62</v>
      </c>
      <c r="D4483" s="490">
        <v>433.96</v>
      </c>
      <c r="E4483" s="488"/>
    </row>
    <row r="4484" spans="1:5" x14ac:dyDescent="0.2">
      <c r="A4484" s="488" t="s">
        <v>4741</v>
      </c>
      <c r="B4484" s="489">
        <v>167</v>
      </c>
      <c r="C4484" s="490">
        <v>535.88</v>
      </c>
      <c r="D4484" s="490">
        <v>651.26</v>
      </c>
      <c r="E4484" s="488"/>
    </row>
    <row r="4485" spans="1:5" x14ac:dyDescent="0.2">
      <c r="A4485" s="488" t="s">
        <v>4742</v>
      </c>
      <c r="B4485" s="489">
        <v>260</v>
      </c>
      <c r="C4485" s="490">
        <v>0</v>
      </c>
      <c r="D4485" s="490">
        <v>150.9</v>
      </c>
      <c r="E4485" s="488"/>
    </row>
    <row r="4486" spans="1:5" x14ac:dyDescent="0.2">
      <c r="A4486" s="488" t="s">
        <v>4743</v>
      </c>
      <c r="B4486" s="489">
        <v>285</v>
      </c>
      <c r="C4486" s="490">
        <v>0</v>
      </c>
      <c r="D4486" s="490">
        <v>32.93</v>
      </c>
      <c r="E4486" s="488"/>
    </row>
    <row r="4487" spans="1:5" x14ac:dyDescent="0.2">
      <c r="A4487" s="488" t="s">
        <v>4744</v>
      </c>
      <c r="B4487" s="489">
        <v>201</v>
      </c>
      <c r="C4487" s="490">
        <v>0</v>
      </c>
      <c r="D4487" s="490">
        <v>41.02</v>
      </c>
      <c r="E4487" s="488"/>
    </row>
    <row r="4488" spans="1:5" x14ac:dyDescent="0.2">
      <c r="A4488" s="488" t="s">
        <v>4745</v>
      </c>
      <c r="B4488" s="489">
        <v>174</v>
      </c>
      <c r="C4488" s="490">
        <v>0</v>
      </c>
      <c r="D4488" s="490">
        <v>114.86</v>
      </c>
      <c r="E4488" s="488"/>
    </row>
    <row r="4489" spans="1:5" x14ac:dyDescent="0.2">
      <c r="A4489" s="488" t="s">
        <v>4746</v>
      </c>
      <c r="B4489" s="489">
        <v>78</v>
      </c>
      <c r="C4489" s="490">
        <v>0</v>
      </c>
      <c r="D4489" s="490">
        <v>41.97</v>
      </c>
      <c r="E4489" s="488"/>
    </row>
    <row r="4490" spans="1:5" x14ac:dyDescent="0.2">
      <c r="A4490" s="488" t="s">
        <v>4747</v>
      </c>
      <c r="B4490" s="489">
        <v>375</v>
      </c>
      <c r="C4490" s="490">
        <v>121.72</v>
      </c>
      <c r="D4490" s="490">
        <v>380.8</v>
      </c>
      <c r="E4490" s="488"/>
    </row>
    <row r="4491" spans="1:5" x14ac:dyDescent="0.2">
      <c r="A4491" s="488" t="s">
        <v>4748</v>
      </c>
      <c r="B4491" s="489">
        <v>150</v>
      </c>
      <c r="C4491" s="490">
        <v>0</v>
      </c>
      <c r="D4491" s="490">
        <v>83.84</v>
      </c>
      <c r="E4491" s="488"/>
    </row>
    <row r="4492" spans="1:5" x14ac:dyDescent="0.2">
      <c r="A4492" s="488" t="s">
        <v>4749</v>
      </c>
      <c r="B4492" s="489">
        <v>68</v>
      </c>
      <c r="C4492" s="490">
        <v>0</v>
      </c>
      <c r="D4492" s="490">
        <v>13.67</v>
      </c>
      <c r="E4492" s="488"/>
    </row>
    <row r="4493" spans="1:5" x14ac:dyDescent="0.2">
      <c r="A4493" s="488" t="s">
        <v>4750</v>
      </c>
      <c r="B4493" s="489">
        <v>410</v>
      </c>
      <c r="C4493" s="490">
        <v>331.63</v>
      </c>
      <c r="D4493" s="490">
        <v>614.88</v>
      </c>
      <c r="E4493" s="488"/>
    </row>
    <row r="4494" spans="1:5" x14ac:dyDescent="0.2">
      <c r="A4494" s="488" t="s">
        <v>4751</v>
      </c>
      <c r="B4494" s="489">
        <v>267</v>
      </c>
      <c r="C4494" s="490">
        <v>3.76</v>
      </c>
      <c r="D4494" s="490">
        <v>188.22</v>
      </c>
      <c r="E4494" s="488"/>
    </row>
    <row r="4495" spans="1:5" x14ac:dyDescent="0.2">
      <c r="A4495" s="488" t="s">
        <v>4752</v>
      </c>
      <c r="B4495" s="489">
        <v>251</v>
      </c>
      <c r="C4495" s="490">
        <v>0</v>
      </c>
      <c r="D4495" s="490">
        <v>68.02</v>
      </c>
      <c r="E4495" s="488"/>
    </row>
    <row r="4496" spans="1:5" x14ac:dyDescent="0.2">
      <c r="A4496" s="488" t="s">
        <v>4753</v>
      </c>
      <c r="B4496" s="489">
        <v>103</v>
      </c>
      <c r="C4496" s="490">
        <v>0</v>
      </c>
      <c r="D4496" s="490">
        <v>31.72</v>
      </c>
      <c r="E4496" s="488"/>
    </row>
    <row r="4497" spans="1:5" x14ac:dyDescent="0.2">
      <c r="A4497" s="488" t="s">
        <v>4754</v>
      </c>
      <c r="B4497" s="489">
        <v>86</v>
      </c>
      <c r="C4497" s="490">
        <v>193.65</v>
      </c>
      <c r="D4497" s="490">
        <v>253.07</v>
      </c>
      <c r="E4497" s="488"/>
    </row>
    <row r="4498" spans="1:5" x14ac:dyDescent="0.2">
      <c r="A4498" s="488" t="s">
        <v>4755</v>
      </c>
      <c r="B4498" s="489">
        <v>219</v>
      </c>
      <c r="C4498" s="490">
        <v>106.51</v>
      </c>
      <c r="D4498" s="490">
        <v>257.81</v>
      </c>
      <c r="E4498" s="488"/>
    </row>
    <row r="4499" spans="1:5" x14ac:dyDescent="0.2">
      <c r="A4499" s="488" t="s">
        <v>4756</v>
      </c>
      <c r="B4499" s="489">
        <v>163</v>
      </c>
      <c r="C4499" s="490">
        <v>182.83</v>
      </c>
      <c r="D4499" s="490">
        <v>295.44</v>
      </c>
      <c r="E4499" s="488"/>
    </row>
    <row r="4500" spans="1:5" x14ac:dyDescent="0.2">
      <c r="A4500" s="488" t="s">
        <v>4757</v>
      </c>
      <c r="B4500" s="489">
        <v>147</v>
      </c>
      <c r="C4500" s="490">
        <v>201.8</v>
      </c>
      <c r="D4500" s="490">
        <v>303.36</v>
      </c>
      <c r="E4500" s="488"/>
    </row>
    <row r="4501" spans="1:5" x14ac:dyDescent="0.2">
      <c r="A4501" s="488" t="s">
        <v>4758</v>
      </c>
      <c r="B4501" s="489">
        <v>221</v>
      </c>
      <c r="C4501" s="490">
        <v>226.37</v>
      </c>
      <c r="D4501" s="490">
        <v>379.05</v>
      </c>
      <c r="E4501" s="488"/>
    </row>
    <row r="4502" spans="1:5" x14ac:dyDescent="0.2">
      <c r="A4502" s="488" t="s">
        <v>4759</v>
      </c>
      <c r="B4502" s="489">
        <v>226</v>
      </c>
      <c r="C4502" s="490">
        <v>0</v>
      </c>
      <c r="D4502" s="490">
        <v>128.18</v>
      </c>
      <c r="E4502" s="488"/>
    </row>
    <row r="4503" spans="1:5" x14ac:dyDescent="0.2">
      <c r="A4503" s="488" t="s">
        <v>4760</v>
      </c>
      <c r="B4503" s="489">
        <v>179</v>
      </c>
      <c r="C4503" s="490">
        <v>511.47</v>
      </c>
      <c r="D4503" s="490">
        <v>635.13</v>
      </c>
      <c r="E4503" s="488"/>
    </row>
    <row r="4504" spans="1:5" x14ac:dyDescent="0.2">
      <c r="A4504" s="488" t="s">
        <v>4761</v>
      </c>
      <c r="B4504" s="489">
        <v>81</v>
      </c>
      <c r="C4504" s="490">
        <v>78.09</v>
      </c>
      <c r="D4504" s="490">
        <v>134.05000000000001</v>
      </c>
      <c r="E4504" s="488"/>
    </row>
    <row r="4505" spans="1:5" x14ac:dyDescent="0.2">
      <c r="A4505" s="488" t="s">
        <v>4762</v>
      </c>
      <c r="B4505" s="489">
        <v>95</v>
      </c>
      <c r="C4505" s="490">
        <v>105.26</v>
      </c>
      <c r="D4505" s="490">
        <v>170.89</v>
      </c>
      <c r="E4505" s="488"/>
    </row>
    <row r="4506" spans="1:5" x14ac:dyDescent="0.2">
      <c r="A4506" s="488" t="s">
        <v>4763</v>
      </c>
      <c r="B4506" s="489">
        <v>113</v>
      </c>
      <c r="C4506" s="490">
        <v>0</v>
      </c>
      <c r="D4506" s="490">
        <v>47.28</v>
      </c>
      <c r="E4506" s="488"/>
    </row>
    <row r="4507" spans="1:5" x14ac:dyDescent="0.2">
      <c r="A4507" s="488" t="s">
        <v>4764</v>
      </c>
      <c r="B4507" s="489">
        <v>64</v>
      </c>
      <c r="C4507" s="490">
        <v>0</v>
      </c>
      <c r="D4507" s="490">
        <v>22.68</v>
      </c>
      <c r="E4507" s="488"/>
    </row>
    <row r="4508" spans="1:5" x14ac:dyDescent="0.2">
      <c r="A4508" s="488" t="s">
        <v>4765</v>
      </c>
      <c r="B4508" s="489">
        <v>253</v>
      </c>
      <c r="C4508" s="490">
        <v>463.2</v>
      </c>
      <c r="D4508" s="490">
        <v>637.98</v>
      </c>
      <c r="E4508" s="488"/>
    </row>
    <row r="4509" spans="1:5" x14ac:dyDescent="0.2">
      <c r="A4509" s="488" t="s">
        <v>4766</v>
      </c>
      <c r="B4509" s="489">
        <v>332</v>
      </c>
      <c r="C4509" s="490">
        <v>311.81</v>
      </c>
      <c r="D4509" s="490">
        <v>541.16999999999996</v>
      </c>
      <c r="E4509" s="488"/>
    </row>
    <row r="4510" spans="1:5" x14ac:dyDescent="0.2">
      <c r="A4510" s="488" t="s">
        <v>4767</v>
      </c>
      <c r="B4510" s="489">
        <v>80</v>
      </c>
      <c r="C4510" s="490">
        <v>0</v>
      </c>
      <c r="D4510" s="490">
        <v>46.04</v>
      </c>
      <c r="E4510" s="488"/>
    </row>
    <row r="4511" spans="1:5" x14ac:dyDescent="0.2">
      <c r="A4511" s="488" t="s">
        <v>4768</v>
      </c>
      <c r="B4511" s="489">
        <v>238</v>
      </c>
      <c r="C4511" s="490">
        <v>147.91999999999999</v>
      </c>
      <c r="D4511" s="490">
        <v>312.35000000000002</v>
      </c>
      <c r="E4511" s="488"/>
    </row>
    <row r="4512" spans="1:5" x14ac:dyDescent="0.2">
      <c r="A4512" s="488" t="s">
        <v>4769</v>
      </c>
      <c r="B4512" s="489">
        <v>355</v>
      </c>
      <c r="C4512" s="490">
        <v>11.83</v>
      </c>
      <c r="D4512" s="490">
        <v>257.08999999999997</v>
      </c>
      <c r="E4512" s="488"/>
    </row>
    <row r="4513" spans="1:5" x14ac:dyDescent="0.2">
      <c r="A4513" s="488" t="s">
        <v>4770</v>
      </c>
      <c r="B4513" s="489">
        <v>407</v>
      </c>
      <c r="C4513" s="490">
        <v>0</v>
      </c>
      <c r="D4513" s="490">
        <v>184.34</v>
      </c>
      <c r="E4513" s="488"/>
    </row>
    <row r="4514" spans="1:5" x14ac:dyDescent="0.2">
      <c r="A4514" s="488" t="s">
        <v>4771</v>
      </c>
      <c r="B4514" s="489">
        <v>235</v>
      </c>
      <c r="C4514" s="490">
        <v>0</v>
      </c>
      <c r="D4514" s="490">
        <v>112.18</v>
      </c>
      <c r="E4514" s="488"/>
    </row>
    <row r="4515" spans="1:5" x14ac:dyDescent="0.2">
      <c r="A4515" s="488" t="s">
        <v>4772</v>
      </c>
      <c r="B4515" s="489">
        <v>357</v>
      </c>
      <c r="C4515" s="490">
        <v>575.34</v>
      </c>
      <c r="D4515" s="490">
        <v>821.98</v>
      </c>
      <c r="E4515" s="488"/>
    </row>
    <row r="4516" spans="1:5" x14ac:dyDescent="0.2">
      <c r="A4516" s="488" t="s">
        <v>4773</v>
      </c>
      <c r="B4516" s="489">
        <v>223</v>
      </c>
      <c r="C4516" s="490">
        <v>0</v>
      </c>
      <c r="D4516" s="490">
        <v>122.97</v>
      </c>
      <c r="E4516" s="488"/>
    </row>
    <row r="4517" spans="1:5" x14ac:dyDescent="0.2">
      <c r="A4517" s="488" t="s">
        <v>4774</v>
      </c>
      <c r="B4517" s="489">
        <v>151</v>
      </c>
      <c r="C4517" s="490">
        <v>144.30000000000001</v>
      </c>
      <c r="D4517" s="490">
        <v>248.62</v>
      </c>
      <c r="E4517" s="488"/>
    </row>
    <row r="4518" spans="1:5" x14ac:dyDescent="0.2">
      <c r="A4518" s="488" t="s">
        <v>4775</v>
      </c>
      <c r="B4518" s="489">
        <v>760</v>
      </c>
      <c r="C4518" s="490">
        <v>0</v>
      </c>
      <c r="D4518" s="490">
        <v>54.5</v>
      </c>
      <c r="E4518" s="488"/>
    </row>
    <row r="4519" spans="1:5" x14ac:dyDescent="0.2">
      <c r="A4519" s="488" t="s">
        <v>4776</v>
      </c>
      <c r="B4519" s="489">
        <v>866</v>
      </c>
      <c r="C4519" s="490">
        <v>0</v>
      </c>
      <c r="D4519" s="490">
        <v>160.66999999999999</v>
      </c>
      <c r="E4519" s="488"/>
    </row>
    <row r="4520" spans="1:5" x14ac:dyDescent="0.2">
      <c r="A4520" s="488" t="s">
        <v>4777</v>
      </c>
      <c r="B4520" s="489">
        <v>147</v>
      </c>
      <c r="C4520" s="490">
        <v>0</v>
      </c>
      <c r="D4520" s="490">
        <v>69.510000000000005</v>
      </c>
      <c r="E4520" s="488"/>
    </row>
    <row r="4521" spans="1:5" x14ac:dyDescent="0.2">
      <c r="A4521" s="488" t="s">
        <v>4778</v>
      </c>
      <c r="B4521" s="489">
        <v>493</v>
      </c>
      <c r="C4521" s="490">
        <v>0</v>
      </c>
      <c r="D4521" s="490">
        <v>105.44</v>
      </c>
      <c r="E4521" s="488"/>
    </row>
    <row r="4522" spans="1:5" x14ac:dyDescent="0.2">
      <c r="A4522" s="488" t="s">
        <v>4779</v>
      </c>
      <c r="B4522" s="489">
        <v>250</v>
      </c>
      <c r="C4522" s="490">
        <v>0</v>
      </c>
      <c r="D4522" s="490">
        <v>77.7</v>
      </c>
      <c r="E4522" s="488"/>
    </row>
    <row r="4523" spans="1:5" x14ac:dyDescent="0.2">
      <c r="A4523" s="488" t="s">
        <v>4780</v>
      </c>
      <c r="B4523" s="489">
        <v>114</v>
      </c>
      <c r="C4523" s="490">
        <v>0</v>
      </c>
      <c r="D4523" s="490">
        <v>51.28</v>
      </c>
      <c r="E4523" s="488"/>
    </row>
    <row r="4524" spans="1:5" x14ac:dyDescent="0.2">
      <c r="A4524" s="488" t="s">
        <v>4781</v>
      </c>
      <c r="B4524" s="489">
        <v>93</v>
      </c>
      <c r="C4524" s="490">
        <v>0</v>
      </c>
      <c r="D4524" s="490">
        <v>37.15</v>
      </c>
      <c r="E4524" s="488"/>
    </row>
    <row r="4525" spans="1:5" x14ac:dyDescent="0.2">
      <c r="A4525" s="488" t="s">
        <v>4782</v>
      </c>
      <c r="B4525" s="489">
        <v>428</v>
      </c>
      <c r="C4525" s="490">
        <v>0</v>
      </c>
      <c r="D4525" s="490">
        <v>156.41999999999999</v>
      </c>
      <c r="E4525" s="488"/>
    </row>
    <row r="4526" spans="1:5" x14ac:dyDescent="0.2">
      <c r="A4526" s="488" t="s">
        <v>4783</v>
      </c>
      <c r="B4526" s="489">
        <v>174</v>
      </c>
      <c r="C4526" s="490">
        <v>0</v>
      </c>
      <c r="D4526" s="490">
        <v>46.87</v>
      </c>
      <c r="E4526" s="488"/>
    </row>
    <row r="4527" spans="1:5" x14ac:dyDescent="0.2">
      <c r="A4527" s="488" t="s">
        <v>4784</v>
      </c>
      <c r="B4527" s="489">
        <v>307</v>
      </c>
      <c r="C4527" s="490">
        <v>283.43</v>
      </c>
      <c r="D4527" s="490">
        <v>495.53</v>
      </c>
      <c r="E4527" s="488"/>
    </row>
    <row r="4528" spans="1:5" x14ac:dyDescent="0.2">
      <c r="A4528" s="488" t="s">
        <v>4785</v>
      </c>
      <c r="B4528" s="489">
        <v>121</v>
      </c>
      <c r="C4528" s="490">
        <v>299.25</v>
      </c>
      <c r="D4528" s="490">
        <v>382.84</v>
      </c>
      <c r="E4528" s="488"/>
    </row>
    <row r="4529" spans="1:5" x14ac:dyDescent="0.2">
      <c r="A4529" s="488" t="s">
        <v>4786</v>
      </c>
      <c r="B4529" s="489">
        <v>34</v>
      </c>
      <c r="C4529" s="490">
        <v>19.27</v>
      </c>
      <c r="D4529" s="490">
        <v>42.76</v>
      </c>
      <c r="E4529" s="488" t="s">
        <v>344</v>
      </c>
    </row>
    <row r="4530" spans="1:5" x14ac:dyDescent="0.2">
      <c r="A4530" s="488" t="s">
        <v>4787</v>
      </c>
      <c r="B4530" s="489">
        <v>535</v>
      </c>
      <c r="C4530" s="490">
        <v>0</v>
      </c>
      <c r="D4530" s="490">
        <v>221.44</v>
      </c>
      <c r="E4530" s="488"/>
    </row>
    <row r="4531" spans="1:5" x14ac:dyDescent="0.2">
      <c r="A4531" s="488" t="s">
        <v>4788</v>
      </c>
      <c r="B4531" s="489">
        <v>221</v>
      </c>
      <c r="C4531" s="490">
        <v>0</v>
      </c>
      <c r="D4531" s="490">
        <v>129.52000000000001</v>
      </c>
      <c r="E4531" s="488"/>
    </row>
    <row r="4532" spans="1:5" x14ac:dyDescent="0.2">
      <c r="A4532" s="488" t="s">
        <v>4789</v>
      </c>
      <c r="B4532" s="489">
        <v>193</v>
      </c>
      <c r="C4532" s="490">
        <v>0</v>
      </c>
      <c r="D4532" s="490">
        <v>119.95</v>
      </c>
      <c r="E4532" s="488"/>
    </row>
    <row r="4533" spans="1:5" x14ac:dyDescent="0.2">
      <c r="A4533" s="488" t="s">
        <v>4790</v>
      </c>
      <c r="B4533" s="489">
        <v>230</v>
      </c>
      <c r="C4533" s="490">
        <v>299.8</v>
      </c>
      <c r="D4533" s="490">
        <v>458.7</v>
      </c>
      <c r="E4533" s="488"/>
    </row>
    <row r="4534" spans="1:5" x14ac:dyDescent="0.2">
      <c r="A4534" s="488" t="s">
        <v>4791</v>
      </c>
      <c r="B4534" s="489">
        <v>77</v>
      </c>
      <c r="C4534" s="490">
        <v>16.399999999999999</v>
      </c>
      <c r="D4534" s="490">
        <v>69.59</v>
      </c>
      <c r="E4534" s="488"/>
    </row>
    <row r="4535" spans="1:5" x14ac:dyDescent="0.2">
      <c r="A4535" s="488" t="s">
        <v>4792</v>
      </c>
      <c r="B4535" s="489">
        <v>175</v>
      </c>
      <c r="C4535" s="490">
        <v>272.51</v>
      </c>
      <c r="D4535" s="490">
        <v>393.41</v>
      </c>
      <c r="E4535" s="488"/>
    </row>
    <row r="4536" spans="1:5" x14ac:dyDescent="0.2">
      <c r="A4536" s="488" t="s">
        <v>4793</v>
      </c>
      <c r="B4536" s="489">
        <v>179</v>
      </c>
      <c r="C4536" s="490">
        <v>336.91</v>
      </c>
      <c r="D4536" s="490">
        <v>460.58</v>
      </c>
      <c r="E4536" s="488"/>
    </row>
    <row r="4537" spans="1:5" x14ac:dyDescent="0.2">
      <c r="A4537" s="488" t="s">
        <v>4794</v>
      </c>
      <c r="B4537" s="489">
        <v>43</v>
      </c>
      <c r="C4537" s="490">
        <v>12.15</v>
      </c>
      <c r="D4537" s="490">
        <v>41.86</v>
      </c>
      <c r="E4537" s="488"/>
    </row>
    <row r="4538" spans="1:5" x14ac:dyDescent="0.2">
      <c r="A4538" s="488" t="s">
        <v>4795</v>
      </c>
      <c r="B4538" s="489">
        <v>216</v>
      </c>
      <c r="C4538" s="490">
        <v>414.39</v>
      </c>
      <c r="D4538" s="490">
        <v>563.62</v>
      </c>
      <c r="E4538" s="488"/>
    </row>
    <row r="4539" spans="1:5" x14ac:dyDescent="0.2">
      <c r="A4539" s="488" t="s">
        <v>4796</v>
      </c>
      <c r="B4539" s="489">
        <v>317</v>
      </c>
      <c r="C4539" s="490">
        <v>0</v>
      </c>
      <c r="D4539" s="490">
        <v>138.04</v>
      </c>
      <c r="E4539" s="488"/>
    </row>
    <row r="4540" spans="1:5" x14ac:dyDescent="0.2">
      <c r="A4540" s="488" t="s">
        <v>4797</v>
      </c>
      <c r="B4540" s="489">
        <v>202</v>
      </c>
      <c r="C4540" s="490">
        <v>0</v>
      </c>
      <c r="D4540" s="490">
        <v>82.48</v>
      </c>
      <c r="E4540" s="488"/>
    </row>
    <row r="4541" spans="1:5" x14ac:dyDescent="0.2">
      <c r="A4541" s="488" t="s">
        <v>4798</v>
      </c>
      <c r="B4541" s="489">
        <v>247</v>
      </c>
      <c r="C4541" s="490">
        <v>758</v>
      </c>
      <c r="D4541" s="490">
        <v>928.64</v>
      </c>
      <c r="E4541" s="488"/>
    </row>
    <row r="4542" spans="1:5" x14ac:dyDescent="0.2">
      <c r="A4542" s="488" t="s">
        <v>4799</v>
      </c>
      <c r="B4542" s="489">
        <v>329</v>
      </c>
      <c r="C4542" s="490">
        <v>102.55</v>
      </c>
      <c r="D4542" s="490">
        <v>329.85</v>
      </c>
      <c r="E4542" s="488"/>
    </row>
    <row r="4543" spans="1:5" x14ac:dyDescent="0.2">
      <c r="A4543" s="488" t="s">
        <v>4800</v>
      </c>
      <c r="B4543" s="489">
        <v>586</v>
      </c>
      <c r="C4543" s="490">
        <v>0</v>
      </c>
      <c r="D4543" s="490">
        <v>133.69</v>
      </c>
      <c r="E4543" s="488"/>
    </row>
    <row r="4544" spans="1:5" x14ac:dyDescent="0.2">
      <c r="A4544" s="488" t="s">
        <v>4801</v>
      </c>
      <c r="B4544" s="489">
        <v>200</v>
      </c>
      <c r="C4544" s="490">
        <v>0</v>
      </c>
      <c r="D4544" s="490">
        <v>9.94</v>
      </c>
      <c r="E4544" s="488"/>
    </row>
    <row r="4545" spans="1:5" x14ac:dyDescent="0.2">
      <c r="A4545" s="488" t="s">
        <v>4802</v>
      </c>
      <c r="B4545" s="489">
        <v>99</v>
      </c>
      <c r="C4545" s="490">
        <v>0</v>
      </c>
      <c r="D4545" s="490">
        <v>8.94</v>
      </c>
      <c r="E4545" s="488"/>
    </row>
    <row r="4546" spans="1:5" x14ac:dyDescent="0.2">
      <c r="A4546" s="488" t="s">
        <v>4803</v>
      </c>
      <c r="B4546" s="489">
        <v>397</v>
      </c>
      <c r="C4546" s="490">
        <v>0</v>
      </c>
      <c r="D4546" s="490">
        <v>84.54</v>
      </c>
      <c r="E4546" s="488"/>
    </row>
    <row r="4547" spans="1:5" x14ac:dyDescent="0.2">
      <c r="A4547" s="488" t="s">
        <v>4804</v>
      </c>
      <c r="B4547" s="489">
        <v>245</v>
      </c>
      <c r="C4547" s="490">
        <v>0</v>
      </c>
      <c r="D4547" s="490">
        <v>77.36</v>
      </c>
      <c r="E4547" s="488"/>
    </row>
    <row r="4548" spans="1:5" x14ac:dyDescent="0.2">
      <c r="A4548" s="488" t="s">
        <v>4805</v>
      </c>
      <c r="B4548" s="489">
        <v>334</v>
      </c>
      <c r="C4548" s="490">
        <v>202.98</v>
      </c>
      <c r="D4548" s="490">
        <v>433.72</v>
      </c>
      <c r="E4548" s="488"/>
    </row>
    <row r="4549" spans="1:5" x14ac:dyDescent="0.2">
      <c r="A4549" s="488" t="s">
        <v>4806</v>
      </c>
      <c r="B4549" s="489">
        <v>127</v>
      </c>
      <c r="C4549" s="490">
        <v>210.45</v>
      </c>
      <c r="D4549" s="490">
        <v>298.19</v>
      </c>
      <c r="E4549" s="488"/>
    </row>
    <row r="4550" spans="1:5" x14ac:dyDescent="0.2">
      <c r="A4550" s="488" t="s">
        <v>4807</v>
      </c>
      <c r="B4550" s="489">
        <v>232</v>
      </c>
      <c r="C4550" s="490">
        <v>205.82</v>
      </c>
      <c r="D4550" s="490">
        <v>366.1</v>
      </c>
      <c r="E4550" s="488"/>
    </row>
    <row r="4551" spans="1:5" x14ac:dyDescent="0.2">
      <c r="A4551" s="488" t="s">
        <v>4808</v>
      </c>
      <c r="B4551" s="489">
        <v>363</v>
      </c>
      <c r="C4551" s="490">
        <v>0</v>
      </c>
      <c r="D4551" s="490">
        <v>123.46</v>
      </c>
      <c r="E4551" s="488"/>
    </row>
    <row r="4552" spans="1:5" x14ac:dyDescent="0.2">
      <c r="A4552" s="488" t="s">
        <v>4809</v>
      </c>
      <c r="B4552" s="489">
        <v>167</v>
      </c>
      <c r="C4552" s="490">
        <v>120.39</v>
      </c>
      <c r="D4552" s="490">
        <v>235.77</v>
      </c>
      <c r="E4552" s="488"/>
    </row>
    <row r="4553" spans="1:5" x14ac:dyDescent="0.2">
      <c r="A4553" s="488" t="s">
        <v>4810</v>
      </c>
      <c r="B4553" s="489">
        <v>201</v>
      </c>
      <c r="C4553" s="490">
        <v>145.15</v>
      </c>
      <c r="D4553" s="490">
        <v>284.01</v>
      </c>
      <c r="E4553" s="488"/>
    </row>
    <row r="4554" spans="1:5" x14ac:dyDescent="0.2">
      <c r="A4554" s="488" t="s">
        <v>4811</v>
      </c>
      <c r="B4554" s="489">
        <v>84</v>
      </c>
      <c r="C4554" s="490">
        <v>0</v>
      </c>
      <c r="D4554" s="490">
        <v>37.450000000000003</v>
      </c>
      <c r="E4554" s="488"/>
    </row>
    <row r="4555" spans="1:5" x14ac:dyDescent="0.2">
      <c r="A4555" s="488" t="s">
        <v>4812</v>
      </c>
      <c r="B4555" s="489">
        <v>166</v>
      </c>
      <c r="C4555" s="490">
        <v>91.43</v>
      </c>
      <c r="D4555" s="490">
        <v>206.11</v>
      </c>
      <c r="E4555" s="488"/>
    </row>
    <row r="4556" spans="1:5" x14ac:dyDescent="0.2">
      <c r="A4556" s="488" t="s">
        <v>4813</v>
      </c>
      <c r="B4556" s="489">
        <v>169</v>
      </c>
      <c r="C4556" s="490">
        <v>595.25</v>
      </c>
      <c r="D4556" s="490">
        <v>712</v>
      </c>
      <c r="E4556" s="488"/>
    </row>
    <row r="4557" spans="1:5" x14ac:dyDescent="0.2">
      <c r="A4557" s="488" t="s">
        <v>4814</v>
      </c>
      <c r="B4557" s="489">
        <v>436</v>
      </c>
      <c r="C4557" s="490">
        <v>0</v>
      </c>
      <c r="D4557" s="490">
        <v>6.09</v>
      </c>
      <c r="E4557" s="488"/>
    </row>
    <row r="4558" spans="1:5" x14ac:dyDescent="0.2">
      <c r="A4558" s="488" t="s">
        <v>4815</v>
      </c>
      <c r="B4558" s="489">
        <v>191</v>
      </c>
      <c r="C4558" s="490">
        <v>225.23</v>
      </c>
      <c r="D4558" s="490">
        <v>357.19</v>
      </c>
      <c r="E4558" s="488"/>
    </row>
    <row r="4559" spans="1:5" x14ac:dyDescent="0.2">
      <c r="A4559" s="488" t="s">
        <v>4816</v>
      </c>
      <c r="B4559" s="489">
        <v>319</v>
      </c>
      <c r="C4559" s="490">
        <v>0</v>
      </c>
      <c r="D4559" s="490">
        <v>56.23</v>
      </c>
      <c r="E4559" s="488"/>
    </row>
    <row r="4560" spans="1:5" x14ac:dyDescent="0.2">
      <c r="A4560" s="488" t="s">
        <v>4817</v>
      </c>
      <c r="B4560" s="489">
        <v>94</v>
      </c>
      <c r="C4560" s="490">
        <v>0</v>
      </c>
      <c r="D4560" s="490">
        <v>44.18</v>
      </c>
      <c r="E4560" s="488"/>
    </row>
    <row r="4561" spans="1:5" x14ac:dyDescent="0.2">
      <c r="A4561" s="488" t="s">
        <v>4818</v>
      </c>
      <c r="B4561" s="489">
        <v>432</v>
      </c>
      <c r="C4561" s="490">
        <v>587.37</v>
      </c>
      <c r="D4561" s="490">
        <v>885.82</v>
      </c>
      <c r="E4561" s="488"/>
    </row>
    <row r="4562" spans="1:5" x14ac:dyDescent="0.2">
      <c r="A4562" s="488" t="s">
        <v>4819</v>
      </c>
      <c r="B4562" s="489">
        <v>290</v>
      </c>
      <c r="C4562" s="490">
        <v>0</v>
      </c>
      <c r="D4562" s="490">
        <v>39.35</v>
      </c>
      <c r="E4562" s="488"/>
    </row>
    <row r="4563" spans="1:5" x14ac:dyDescent="0.2">
      <c r="A4563" s="488" t="s">
        <v>4820</v>
      </c>
      <c r="B4563" s="489">
        <v>245</v>
      </c>
      <c r="C4563" s="490">
        <v>0</v>
      </c>
      <c r="D4563" s="490">
        <v>140.35</v>
      </c>
      <c r="E4563" s="488"/>
    </row>
    <row r="4564" spans="1:5" x14ac:dyDescent="0.2">
      <c r="A4564" s="488" t="s">
        <v>4821</v>
      </c>
      <c r="B4564" s="489">
        <v>282</v>
      </c>
      <c r="C4564" s="490">
        <v>0</v>
      </c>
      <c r="D4564" s="490">
        <v>135.77000000000001</v>
      </c>
      <c r="E4564" s="488"/>
    </row>
    <row r="4565" spans="1:5" x14ac:dyDescent="0.2">
      <c r="A4565" s="488" t="s">
        <v>4822</v>
      </c>
      <c r="B4565" s="489">
        <v>424</v>
      </c>
      <c r="C4565" s="490">
        <v>0</v>
      </c>
      <c r="D4565" s="490">
        <v>225.9</v>
      </c>
      <c r="E4565" s="488"/>
    </row>
    <row r="4566" spans="1:5" x14ac:dyDescent="0.2">
      <c r="A4566" s="488" t="s">
        <v>4823</v>
      </c>
      <c r="B4566" s="489">
        <v>197</v>
      </c>
      <c r="C4566" s="490">
        <v>418.66</v>
      </c>
      <c r="D4566" s="490">
        <v>554.76</v>
      </c>
      <c r="E4566" s="488"/>
    </row>
    <row r="4567" spans="1:5" x14ac:dyDescent="0.2">
      <c r="A4567" s="488" t="s">
        <v>4824</v>
      </c>
      <c r="B4567" s="489">
        <v>238</v>
      </c>
      <c r="C4567" s="490">
        <v>0</v>
      </c>
      <c r="D4567" s="490">
        <v>26.34</v>
      </c>
      <c r="E4567" s="488"/>
    </row>
    <row r="4568" spans="1:5" x14ac:dyDescent="0.2">
      <c r="A4568" s="488" t="s">
        <v>4825</v>
      </c>
      <c r="B4568" s="489">
        <v>287</v>
      </c>
      <c r="C4568" s="490">
        <v>0</v>
      </c>
      <c r="D4568" s="490">
        <v>146.44999999999999</v>
      </c>
      <c r="E4568" s="488"/>
    </row>
    <row r="4569" spans="1:5" x14ac:dyDescent="0.2">
      <c r="A4569" s="488" t="s">
        <v>4826</v>
      </c>
      <c r="B4569" s="489">
        <v>247</v>
      </c>
      <c r="C4569" s="490">
        <v>240.49</v>
      </c>
      <c r="D4569" s="490">
        <v>411.13</v>
      </c>
      <c r="E4569" s="488"/>
    </row>
    <row r="4570" spans="1:5" x14ac:dyDescent="0.2">
      <c r="A4570" s="488" t="s">
        <v>4827</v>
      </c>
      <c r="B4570" s="489">
        <v>429</v>
      </c>
      <c r="C4570" s="490">
        <v>0</v>
      </c>
      <c r="D4570" s="490">
        <v>189.05</v>
      </c>
      <c r="E4570" s="488"/>
    </row>
    <row r="4571" spans="1:5" x14ac:dyDescent="0.2">
      <c r="A4571" s="488" t="s">
        <v>4828</v>
      </c>
      <c r="B4571" s="489">
        <v>181</v>
      </c>
      <c r="C4571" s="490">
        <v>337.86</v>
      </c>
      <c r="D4571" s="490">
        <v>462.91</v>
      </c>
      <c r="E4571" s="488"/>
    </row>
    <row r="4572" spans="1:5" x14ac:dyDescent="0.2">
      <c r="A4572" s="488" t="s">
        <v>4829</v>
      </c>
      <c r="B4572" s="489">
        <v>99</v>
      </c>
      <c r="C4572" s="490">
        <v>205.65</v>
      </c>
      <c r="D4572" s="490">
        <v>274.05</v>
      </c>
      <c r="E4572" s="488"/>
    </row>
    <row r="4573" spans="1:5" x14ac:dyDescent="0.2">
      <c r="A4573" s="488" t="s">
        <v>4830</v>
      </c>
      <c r="B4573" s="489">
        <v>277</v>
      </c>
      <c r="C4573" s="490">
        <v>154.91</v>
      </c>
      <c r="D4573" s="490">
        <v>346.28</v>
      </c>
      <c r="E4573" s="488"/>
    </row>
    <row r="4574" spans="1:5" x14ac:dyDescent="0.2">
      <c r="A4574" s="488" t="s">
        <v>4831</v>
      </c>
      <c r="B4574" s="489">
        <v>162</v>
      </c>
      <c r="C4574" s="490">
        <v>193.19</v>
      </c>
      <c r="D4574" s="490">
        <v>305.11</v>
      </c>
      <c r="E4574" s="488"/>
    </row>
    <row r="4575" spans="1:5" x14ac:dyDescent="0.2">
      <c r="A4575" s="488" t="s">
        <v>4832</v>
      </c>
      <c r="B4575" s="489">
        <v>88</v>
      </c>
      <c r="C4575" s="490">
        <v>92.14</v>
      </c>
      <c r="D4575" s="490">
        <v>152.94</v>
      </c>
      <c r="E4575" s="488"/>
    </row>
    <row r="4576" spans="1:5" x14ac:dyDescent="0.2">
      <c r="A4576" s="488" t="s">
        <v>4833</v>
      </c>
      <c r="B4576" s="489">
        <v>119</v>
      </c>
      <c r="C4576" s="490">
        <v>0</v>
      </c>
      <c r="D4576" s="490">
        <v>80.099999999999994</v>
      </c>
      <c r="E4576" s="488"/>
    </row>
    <row r="4577" spans="1:5" x14ac:dyDescent="0.2">
      <c r="A4577" s="488" t="s">
        <v>4834</v>
      </c>
      <c r="B4577" s="489">
        <v>290</v>
      </c>
      <c r="C4577" s="490">
        <v>1166.81</v>
      </c>
      <c r="D4577" s="490">
        <v>1367.16</v>
      </c>
      <c r="E4577" s="488"/>
    </row>
    <row r="4578" spans="1:5" x14ac:dyDescent="0.2">
      <c r="A4578" s="488" t="s">
        <v>4835</v>
      </c>
      <c r="B4578" s="489">
        <v>619</v>
      </c>
      <c r="C4578" s="490">
        <v>746.54</v>
      </c>
      <c r="D4578" s="490">
        <v>1174.19</v>
      </c>
      <c r="E4578" s="488"/>
    </row>
    <row r="4579" spans="1:5" x14ac:dyDescent="0.2">
      <c r="A4579" s="488" t="s">
        <v>4836</v>
      </c>
      <c r="B4579" s="489">
        <v>127</v>
      </c>
      <c r="C4579" s="490">
        <v>349.07</v>
      </c>
      <c r="D4579" s="490">
        <v>436.81</v>
      </c>
      <c r="E4579" s="488"/>
    </row>
    <row r="4580" spans="1:5" x14ac:dyDescent="0.2">
      <c r="A4580" s="488" t="s">
        <v>4837</v>
      </c>
      <c r="B4580" s="489">
        <v>155</v>
      </c>
      <c r="C4580" s="490">
        <v>93.78</v>
      </c>
      <c r="D4580" s="490">
        <v>200.86</v>
      </c>
      <c r="E4580" s="488"/>
    </row>
    <row r="4581" spans="1:5" x14ac:dyDescent="0.2">
      <c r="A4581" s="488" t="s">
        <v>4838</v>
      </c>
      <c r="B4581" s="489">
        <v>283</v>
      </c>
      <c r="C4581" s="490">
        <v>96.07</v>
      </c>
      <c r="D4581" s="490">
        <v>291.58</v>
      </c>
      <c r="E4581" s="488"/>
    </row>
    <row r="4582" spans="1:5" x14ac:dyDescent="0.2">
      <c r="A4582" s="488" t="s">
        <v>4839</v>
      </c>
      <c r="B4582" s="489">
        <v>466</v>
      </c>
      <c r="C4582" s="490">
        <v>0</v>
      </c>
      <c r="D4582" s="490">
        <v>49.56</v>
      </c>
      <c r="E4582" s="488"/>
    </row>
    <row r="4583" spans="1:5" x14ac:dyDescent="0.2">
      <c r="A4583" s="488" t="s">
        <v>4840</v>
      </c>
      <c r="B4583" s="489">
        <v>429</v>
      </c>
      <c r="C4583" s="490">
        <v>0</v>
      </c>
      <c r="D4583" s="490">
        <v>294.35000000000002</v>
      </c>
      <c r="E4583" s="488"/>
    </row>
    <row r="4584" spans="1:5" x14ac:dyDescent="0.2">
      <c r="A4584" s="488" t="s">
        <v>4841</v>
      </c>
      <c r="B4584" s="489">
        <v>288</v>
      </c>
      <c r="C4584" s="490">
        <v>80.849999999999994</v>
      </c>
      <c r="D4584" s="490">
        <v>279.82</v>
      </c>
      <c r="E4584" s="488"/>
    </row>
    <row r="4585" spans="1:5" x14ac:dyDescent="0.2">
      <c r="A4585" s="488" t="s">
        <v>4842</v>
      </c>
      <c r="B4585" s="489">
        <v>438</v>
      </c>
      <c r="C4585" s="490">
        <v>0</v>
      </c>
      <c r="D4585" s="490">
        <v>273.16000000000003</v>
      </c>
      <c r="E4585" s="488"/>
    </row>
    <row r="4586" spans="1:5" x14ac:dyDescent="0.2">
      <c r="A4586" s="488" t="s">
        <v>4843</v>
      </c>
      <c r="B4586" s="489">
        <v>397</v>
      </c>
      <c r="C4586" s="490">
        <v>347.73</v>
      </c>
      <c r="D4586" s="490">
        <v>622</v>
      </c>
      <c r="E4586" s="488"/>
    </row>
    <row r="4587" spans="1:5" x14ac:dyDescent="0.2">
      <c r="A4587" s="488" t="s">
        <v>4844</v>
      </c>
      <c r="B4587" s="489">
        <v>181</v>
      </c>
      <c r="C4587" s="490">
        <v>0</v>
      </c>
      <c r="D4587" s="490">
        <v>100.27</v>
      </c>
      <c r="E4587" s="488"/>
    </row>
    <row r="4588" spans="1:5" x14ac:dyDescent="0.2">
      <c r="A4588" s="488" t="s">
        <v>4845</v>
      </c>
      <c r="B4588" s="489">
        <v>370</v>
      </c>
      <c r="C4588" s="490">
        <v>0</v>
      </c>
      <c r="D4588" s="490">
        <v>113.96</v>
      </c>
      <c r="E4588" s="488"/>
    </row>
    <row r="4589" spans="1:5" x14ac:dyDescent="0.2">
      <c r="A4589" s="488" t="s">
        <v>4846</v>
      </c>
      <c r="B4589" s="489">
        <v>328</v>
      </c>
      <c r="C4589" s="490">
        <v>93.04</v>
      </c>
      <c r="D4589" s="490">
        <v>319.64999999999998</v>
      </c>
      <c r="E4589" s="488"/>
    </row>
    <row r="4590" spans="1:5" x14ac:dyDescent="0.2">
      <c r="A4590" s="488" t="s">
        <v>4847</v>
      </c>
      <c r="B4590" s="489">
        <v>328</v>
      </c>
      <c r="C4590" s="490">
        <v>275.83</v>
      </c>
      <c r="D4590" s="490">
        <v>502.43</v>
      </c>
      <c r="E4590" s="488"/>
    </row>
    <row r="4591" spans="1:5" x14ac:dyDescent="0.2">
      <c r="A4591" s="488" t="s">
        <v>4848</v>
      </c>
      <c r="B4591" s="489">
        <v>260</v>
      </c>
      <c r="C4591" s="490">
        <v>0</v>
      </c>
      <c r="D4591" s="490">
        <v>22.07</v>
      </c>
      <c r="E4591" s="488"/>
    </row>
    <row r="4592" spans="1:5" x14ac:dyDescent="0.2">
      <c r="A4592" s="488" t="s">
        <v>4849</v>
      </c>
      <c r="B4592" s="489">
        <v>743</v>
      </c>
      <c r="C4592" s="490">
        <v>15.74</v>
      </c>
      <c r="D4592" s="490">
        <v>529.04999999999995</v>
      </c>
      <c r="E4592" s="488"/>
    </row>
    <row r="4593" spans="1:5" x14ac:dyDescent="0.2">
      <c r="A4593" s="488" t="s">
        <v>4850</v>
      </c>
      <c r="B4593" s="489">
        <v>234</v>
      </c>
      <c r="C4593" s="490">
        <v>501.26</v>
      </c>
      <c r="D4593" s="490">
        <v>662.92</v>
      </c>
      <c r="E4593" s="488"/>
    </row>
    <row r="4594" spans="1:5" x14ac:dyDescent="0.2">
      <c r="A4594" s="488" t="s">
        <v>4851</v>
      </c>
      <c r="B4594" s="489">
        <v>383</v>
      </c>
      <c r="C4594" s="490">
        <v>853.59</v>
      </c>
      <c r="D4594" s="490">
        <v>1118.19</v>
      </c>
      <c r="E4594" s="488"/>
    </row>
    <row r="4595" spans="1:5" x14ac:dyDescent="0.2">
      <c r="A4595" s="488" t="s">
        <v>4852</v>
      </c>
      <c r="B4595" s="489">
        <v>95</v>
      </c>
      <c r="C4595" s="490">
        <v>286.63</v>
      </c>
      <c r="D4595" s="490">
        <v>352.26</v>
      </c>
      <c r="E4595" s="488"/>
    </row>
    <row r="4596" spans="1:5" x14ac:dyDescent="0.2">
      <c r="A4596" s="488" t="s">
        <v>4853</v>
      </c>
      <c r="B4596" s="489">
        <v>71</v>
      </c>
      <c r="C4596" s="490">
        <v>137.5</v>
      </c>
      <c r="D4596" s="490">
        <v>186.55</v>
      </c>
      <c r="E4596" s="488"/>
    </row>
    <row r="4597" spans="1:5" x14ac:dyDescent="0.2">
      <c r="A4597" s="488" t="s">
        <v>4854</v>
      </c>
      <c r="B4597" s="489">
        <v>137</v>
      </c>
      <c r="C4597" s="490">
        <v>209.24</v>
      </c>
      <c r="D4597" s="490">
        <v>303.88</v>
      </c>
      <c r="E4597" s="488"/>
    </row>
    <row r="4598" spans="1:5" x14ac:dyDescent="0.2">
      <c r="A4598" s="488" t="s">
        <v>4855</v>
      </c>
      <c r="B4598" s="489">
        <v>208</v>
      </c>
      <c r="C4598" s="490">
        <v>9.09</v>
      </c>
      <c r="D4598" s="490">
        <v>152.79</v>
      </c>
      <c r="E4598" s="488"/>
    </row>
    <row r="4599" spans="1:5" x14ac:dyDescent="0.2">
      <c r="A4599" s="488" t="s">
        <v>4856</v>
      </c>
      <c r="B4599" s="489">
        <v>216</v>
      </c>
      <c r="C4599" s="490">
        <v>67.23</v>
      </c>
      <c r="D4599" s="490">
        <v>216.46</v>
      </c>
      <c r="E4599" s="488"/>
    </row>
    <row r="4600" spans="1:5" x14ac:dyDescent="0.2">
      <c r="A4600" s="488" t="s">
        <v>4857</v>
      </c>
      <c r="B4600" s="489">
        <v>90</v>
      </c>
      <c r="C4600" s="490">
        <v>0</v>
      </c>
      <c r="D4600" s="490">
        <v>48.52</v>
      </c>
      <c r="E4600" s="488"/>
    </row>
    <row r="4601" spans="1:5" x14ac:dyDescent="0.2">
      <c r="A4601" s="488" t="s">
        <v>4858</v>
      </c>
      <c r="B4601" s="489">
        <v>439</v>
      </c>
      <c r="C4601" s="490">
        <v>0</v>
      </c>
      <c r="D4601" s="490">
        <v>77.34</v>
      </c>
      <c r="E4601" s="488"/>
    </row>
    <row r="4602" spans="1:5" x14ac:dyDescent="0.2">
      <c r="A4602" s="488" t="s">
        <v>4859</v>
      </c>
      <c r="B4602" s="489">
        <v>482</v>
      </c>
      <c r="C4602" s="490">
        <v>0</v>
      </c>
      <c r="D4602" s="490">
        <v>130.09</v>
      </c>
      <c r="E4602" s="488"/>
    </row>
    <row r="4603" spans="1:5" x14ac:dyDescent="0.2">
      <c r="A4603" s="488" t="s">
        <v>4860</v>
      </c>
      <c r="B4603" s="489">
        <v>446</v>
      </c>
      <c r="C4603" s="490">
        <v>81.64</v>
      </c>
      <c r="D4603" s="490">
        <v>389.76</v>
      </c>
      <c r="E4603" s="488"/>
    </row>
    <row r="4604" spans="1:5" x14ac:dyDescent="0.2">
      <c r="A4604" s="488" t="s">
        <v>4861</v>
      </c>
      <c r="B4604" s="489">
        <v>476</v>
      </c>
      <c r="C4604" s="490">
        <v>9.61</v>
      </c>
      <c r="D4604" s="490">
        <v>338.46</v>
      </c>
      <c r="E4604" s="488"/>
    </row>
    <row r="4605" spans="1:5" x14ac:dyDescent="0.2">
      <c r="A4605" s="488" t="s">
        <v>4862</v>
      </c>
      <c r="B4605" s="489">
        <v>325</v>
      </c>
      <c r="C4605" s="490">
        <v>874.62</v>
      </c>
      <c r="D4605" s="490">
        <v>1099.1500000000001</v>
      </c>
      <c r="E4605" s="488"/>
    </row>
    <row r="4606" spans="1:5" x14ac:dyDescent="0.2">
      <c r="A4606" s="488" t="s">
        <v>4863</v>
      </c>
      <c r="B4606" s="489">
        <v>260</v>
      </c>
      <c r="C4606" s="490">
        <v>0</v>
      </c>
      <c r="D4606" s="490">
        <v>40.44</v>
      </c>
      <c r="E4606" s="488"/>
    </row>
    <row r="4607" spans="1:5" x14ac:dyDescent="0.2">
      <c r="A4607" s="488" t="s">
        <v>4864</v>
      </c>
      <c r="B4607" s="489">
        <v>78</v>
      </c>
      <c r="C4607" s="490">
        <v>204.07</v>
      </c>
      <c r="D4607" s="490">
        <v>257.95</v>
      </c>
      <c r="E4607" s="488"/>
    </row>
    <row r="4608" spans="1:5" x14ac:dyDescent="0.2">
      <c r="A4608" s="488" t="s">
        <v>4865</v>
      </c>
      <c r="B4608" s="489">
        <v>381</v>
      </c>
      <c r="C4608" s="490">
        <v>1215.24</v>
      </c>
      <c r="D4608" s="490">
        <v>1478.46</v>
      </c>
      <c r="E4608" s="488"/>
    </row>
    <row r="4609" spans="1:5" x14ac:dyDescent="0.2">
      <c r="A4609" s="488" t="s">
        <v>4866</v>
      </c>
      <c r="B4609" s="489">
        <v>411</v>
      </c>
      <c r="C4609" s="490">
        <v>4.9000000000000004</v>
      </c>
      <c r="D4609" s="490">
        <v>288.85000000000002</v>
      </c>
      <c r="E4609" s="488"/>
    </row>
    <row r="4610" spans="1:5" x14ac:dyDescent="0.2">
      <c r="A4610" s="488" t="s">
        <v>4867</v>
      </c>
      <c r="B4610" s="489">
        <v>265</v>
      </c>
      <c r="C4610" s="490">
        <v>71.680000000000007</v>
      </c>
      <c r="D4610" s="490">
        <v>254.75</v>
      </c>
      <c r="E4610" s="488"/>
    </row>
    <row r="4611" spans="1:5" x14ac:dyDescent="0.2">
      <c r="A4611" s="488" t="s">
        <v>4868</v>
      </c>
      <c r="B4611" s="489">
        <v>154</v>
      </c>
      <c r="C4611" s="490">
        <v>119.56</v>
      </c>
      <c r="D4611" s="490">
        <v>225.95</v>
      </c>
      <c r="E4611" s="488"/>
    </row>
    <row r="4612" spans="1:5" x14ac:dyDescent="0.2">
      <c r="A4612" s="488" t="s">
        <v>4869</v>
      </c>
      <c r="B4612" s="489">
        <v>204</v>
      </c>
      <c r="C4612" s="490">
        <v>82.12</v>
      </c>
      <c r="D4612" s="490">
        <v>223.06</v>
      </c>
      <c r="E4612" s="488"/>
    </row>
    <row r="4613" spans="1:5" x14ac:dyDescent="0.2">
      <c r="A4613" s="488" t="s">
        <v>4870</v>
      </c>
      <c r="B4613" s="489">
        <v>359</v>
      </c>
      <c r="C4613" s="490">
        <v>372.07</v>
      </c>
      <c r="D4613" s="490">
        <v>620.09</v>
      </c>
      <c r="E4613" s="488"/>
    </row>
    <row r="4614" spans="1:5" x14ac:dyDescent="0.2">
      <c r="A4614" s="488" t="s">
        <v>4871</v>
      </c>
      <c r="B4614" s="489">
        <v>163</v>
      </c>
      <c r="C4614" s="490">
        <v>596.37</v>
      </c>
      <c r="D4614" s="490">
        <v>708.98</v>
      </c>
      <c r="E4614" s="488"/>
    </row>
    <row r="4615" spans="1:5" x14ac:dyDescent="0.2">
      <c r="A4615" s="488" t="s">
        <v>4872</v>
      </c>
      <c r="B4615" s="489">
        <v>201</v>
      </c>
      <c r="C4615" s="490">
        <v>76.680000000000007</v>
      </c>
      <c r="D4615" s="490">
        <v>215.54</v>
      </c>
      <c r="E4615" s="488"/>
    </row>
    <row r="4616" spans="1:5" x14ac:dyDescent="0.2">
      <c r="A4616" s="488" t="s">
        <v>4873</v>
      </c>
      <c r="B4616" s="489">
        <v>65</v>
      </c>
      <c r="C4616" s="490">
        <v>7.93</v>
      </c>
      <c r="D4616" s="490">
        <v>52.83</v>
      </c>
      <c r="E4616" s="488"/>
    </row>
    <row r="4617" spans="1:5" x14ac:dyDescent="0.2">
      <c r="A4617" s="488" t="s">
        <v>4874</v>
      </c>
      <c r="B4617" s="489">
        <v>388</v>
      </c>
      <c r="C4617" s="490">
        <v>0</v>
      </c>
      <c r="D4617" s="490">
        <v>246.42</v>
      </c>
      <c r="E4617" s="488"/>
    </row>
    <row r="4618" spans="1:5" x14ac:dyDescent="0.2">
      <c r="A4618" s="488" t="s">
        <v>4875</v>
      </c>
      <c r="B4618" s="489">
        <v>415</v>
      </c>
      <c r="C4618" s="490">
        <v>0</v>
      </c>
      <c r="D4618" s="490">
        <v>21.82</v>
      </c>
      <c r="E4618" s="488"/>
    </row>
    <row r="4619" spans="1:5" x14ac:dyDescent="0.2">
      <c r="A4619" s="488" t="s">
        <v>4876</v>
      </c>
      <c r="B4619" s="489">
        <v>211</v>
      </c>
      <c r="C4619" s="490">
        <v>758.7</v>
      </c>
      <c r="D4619" s="490">
        <v>904.47</v>
      </c>
      <c r="E4619" s="488"/>
    </row>
    <row r="4620" spans="1:5" x14ac:dyDescent="0.2">
      <c r="A4620" s="488" t="s">
        <v>4877</v>
      </c>
      <c r="B4620" s="489">
        <v>169</v>
      </c>
      <c r="C4620" s="490">
        <v>52.72</v>
      </c>
      <c r="D4620" s="490">
        <v>169.48</v>
      </c>
      <c r="E4620" s="488"/>
    </row>
    <row r="4621" spans="1:5" x14ac:dyDescent="0.2">
      <c r="A4621" s="488" t="s">
        <v>4878</v>
      </c>
      <c r="B4621" s="489">
        <v>51</v>
      </c>
      <c r="C4621" s="490">
        <v>64.989999999999995</v>
      </c>
      <c r="D4621" s="490">
        <v>100.22</v>
      </c>
      <c r="E4621" s="488"/>
    </row>
    <row r="4622" spans="1:5" x14ac:dyDescent="0.2">
      <c r="A4622" s="488" t="s">
        <v>4879</v>
      </c>
      <c r="B4622" s="489">
        <v>182</v>
      </c>
      <c r="C4622" s="490">
        <v>281.39999999999998</v>
      </c>
      <c r="D4622" s="490">
        <v>407.13</v>
      </c>
      <c r="E4622" s="488"/>
    </row>
    <row r="4623" spans="1:5" x14ac:dyDescent="0.2">
      <c r="A4623" s="488" t="s">
        <v>4880</v>
      </c>
      <c r="B4623" s="489">
        <v>106</v>
      </c>
      <c r="C4623" s="490">
        <v>0</v>
      </c>
      <c r="D4623" s="490">
        <v>15.84</v>
      </c>
      <c r="E4623" s="488"/>
    </row>
    <row r="4624" spans="1:5" x14ac:dyDescent="0.2">
      <c r="A4624" s="488" t="s">
        <v>4881</v>
      </c>
      <c r="B4624" s="489">
        <v>122</v>
      </c>
      <c r="C4624" s="490">
        <v>392.36</v>
      </c>
      <c r="D4624" s="490">
        <v>476.65</v>
      </c>
      <c r="E4624" s="488"/>
    </row>
    <row r="4625" spans="1:5" x14ac:dyDescent="0.2">
      <c r="A4625" s="488" t="s">
        <v>4882</v>
      </c>
      <c r="B4625" s="489">
        <v>342</v>
      </c>
      <c r="C4625" s="490">
        <v>3.18</v>
      </c>
      <c r="D4625" s="490">
        <v>239.45</v>
      </c>
      <c r="E4625" s="488"/>
    </row>
    <row r="4626" spans="1:5" x14ac:dyDescent="0.2">
      <c r="A4626" s="488" t="s">
        <v>4883</v>
      </c>
      <c r="B4626" s="489">
        <v>216</v>
      </c>
      <c r="C4626" s="490">
        <v>0</v>
      </c>
      <c r="D4626" s="490">
        <v>70.069999999999993</v>
      </c>
      <c r="E4626" s="488"/>
    </row>
    <row r="4627" spans="1:5" x14ac:dyDescent="0.2">
      <c r="A4627" s="488" t="s">
        <v>4884</v>
      </c>
      <c r="B4627" s="489">
        <v>246</v>
      </c>
      <c r="C4627" s="490">
        <v>0</v>
      </c>
      <c r="D4627" s="490">
        <v>30.42</v>
      </c>
      <c r="E4627" s="488"/>
    </row>
    <row r="4628" spans="1:5" x14ac:dyDescent="0.2">
      <c r="A4628" s="488" t="s">
        <v>4885</v>
      </c>
      <c r="B4628" s="489">
        <v>149</v>
      </c>
      <c r="C4628" s="490">
        <v>67.180000000000007</v>
      </c>
      <c r="D4628" s="490">
        <v>170.11</v>
      </c>
      <c r="E4628" s="488"/>
    </row>
    <row r="4629" spans="1:5" x14ac:dyDescent="0.2">
      <c r="A4629" s="488" t="s">
        <v>4886</v>
      </c>
      <c r="B4629" s="489">
        <v>398</v>
      </c>
      <c r="C4629" s="490">
        <v>0</v>
      </c>
      <c r="D4629" s="490">
        <v>242.04</v>
      </c>
      <c r="E4629" s="488"/>
    </row>
    <row r="4630" spans="1:5" x14ac:dyDescent="0.2">
      <c r="A4630" s="488" t="s">
        <v>4887</v>
      </c>
      <c r="B4630" s="489">
        <v>357</v>
      </c>
      <c r="C4630" s="490">
        <v>0</v>
      </c>
      <c r="D4630" s="490">
        <v>218.92</v>
      </c>
      <c r="E4630" s="488"/>
    </row>
    <row r="4631" spans="1:5" x14ac:dyDescent="0.2">
      <c r="A4631" s="488" t="s">
        <v>4888</v>
      </c>
      <c r="B4631" s="489">
        <v>227</v>
      </c>
      <c r="C4631" s="490">
        <v>443.13</v>
      </c>
      <c r="D4631" s="490">
        <v>599.95000000000005</v>
      </c>
      <c r="E4631" s="488"/>
    </row>
    <row r="4632" spans="1:5" x14ac:dyDescent="0.2">
      <c r="A4632" s="488" t="s">
        <v>4889</v>
      </c>
      <c r="B4632" s="489">
        <v>285</v>
      </c>
      <c r="C4632" s="490">
        <v>31.42</v>
      </c>
      <c r="D4632" s="490">
        <v>228.32</v>
      </c>
      <c r="E4632" s="488"/>
    </row>
    <row r="4633" spans="1:5" x14ac:dyDescent="0.2">
      <c r="A4633" s="488" t="s">
        <v>4890</v>
      </c>
      <c r="B4633" s="489">
        <v>226</v>
      </c>
      <c r="C4633" s="490">
        <v>487.78</v>
      </c>
      <c r="D4633" s="490">
        <v>643.91</v>
      </c>
      <c r="E4633" s="488"/>
    </row>
    <row r="4634" spans="1:5" x14ac:dyDescent="0.2">
      <c r="A4634" s="488" t="s">
        <v>4891</v>
      </c>
      <c r="B4634" s="489">
        <v>304</v>
      </c>
      <c r="C4634" s="490">
        <v>211.78</v>
      </c>
      <c r="D4634" s="490">
        <v>421.81</v>
      </c>
      <c r="E4634" s="488"/>
    </row>
    <row r="4635" spans="1:5" x14ac:dyDescent="0.2">
      <c r="A4635" s="488" t="s">
        <v>4892</v>
      </c>
      <c r="B4635" s="489">
        <v>183</v>
      </c>
      <c r="C4635" s="490">
        <v>0</v>
      </c>
      <c r="D4635" s="490">
        <v>51.2</v>
      </c>
      <c r="E4635" s="488"/>
    </row>
    <row r="4636" spans="1:5" x14ac:dyDescent="0.2">
      <c r="A4636" s="488" t="s">
        <v>4893</v>
      </c>
      <c r="B4636" s="489">
        <v>639</v>
      </c>
      <c r="C4636" s="490">
        <v>0</v>
      </c>
      <c r="D4636" s="490">
        <v>167.3</v>
      </c>
      <c r="E4636" s="488"/>
    </row>
    <row r="4637" spans="1:5" x14ac:dyDescent="0.2">
      <c r="A4637" s="488" t="s">
        <v>4894</v>
      </c>
      <c r="B4637" s="489">
        <v>89</v>
      </c>
      <c r="C4637" s="490">
        <v>271.32</v>
      </c>
      <c r="D4637" s="490">
        <v>332.81</v>
      </c>
      <c r="E4637" s="488"/>
    </row>
    <row r="4638" spans="1:5" x14ac:dyDescent="0.2">
      <c r="A4638" s="488" t="s">
        <v>4895</v>
      </c>
      <c r="B4638" s="489">
        <v>114</v>
      </c>
      <c r="C4638" s="490">
        <v>231.75</v>
      </c>
      <c r="D4638" s="490">
        <v>310.51</v>
      </c>
      <c r="E4638" s="488"/>
    </row>
    <row r="4639" spans="1:5" x14ac:dyDescent="0.2">
      <c r="A4639" s="488" t="s">
        <v>4896</v>
      </c>
      <c r="B4639" s="489">
        <v>243</v>
      </c>
      <c r="C4639" s="490">
        <v>0</v>
      </c>
      <c r="D4639" s="490">
        <v>122.69</v>
      </c>
      <c r="E4639" s="488"/>
    </row>
    <row r="4640" spans="1:5" x14ac:dyDescent="0.2">
      <c r="A4640" s="488" t="s">
        <v>4897</v>
      </c>
      <c r="B4640" s="489">
        <v>177</v>
      </c>
      <c r="C4640" s="490">
        <v>0</v>
      </c>
      <c r="D4640" s="490">
        <v>19.14</v>
      </c>
      <c r="E4640" s="488"/>
    </row>
    <row r="4641" spans="1:5" x14ac:dyDescent="0.2">
      <c r="A4641" s="488" t="s">
        <v>4898</v>
      </c>
      <c r="B4641" s="489">
        <v>124</v>
      </c>
      <c r="C4641" s="490">
        <v>194.86</v>
      </c>
      <c r="D4641" s="490">
        <v>280.52999999999997</v>
      </c>
      <c r="E4641" s="488"/>
    </row>
    <row r="4642" spans="1:5" x14ac:dyDescent="0.2">
      <c r="A4642" s="488" t="s">
        <v>4899</v>
      </c>
      <c r="B4642" s="489">
        <v>154</v>
      </c>
      <c r="C4642" s="490">
        <v>250.77</v>
      </c>
      <c r="D4642" s="490">
        <v>357.17</v>
      </c>
      <c r="E4642" s="488"/>
    </row>
    <row r="4643" spans="1:5" x14ac:dyDescent="0.2">
      <c r="A4643" s="488" t="s">
        <v>4900</v>
      </c>
      <c r="B4643" s="489">
        <v>101</v>
      </c>
      <c r="C4643" s="490">
        <v>16.38</v>
      </c>
      <c r="D4643" s="490">
        <v>86.16</v>
      </c>
      <c r="E4643" s="488"/>
    </row>
    <row r="4644" spans="1:5" x14ac:dyDescent="0.2">
      <c r="A4644" s="488" t="s">
        <v>4901</v>
      </c>
      <c r="B4644" s="489">
        <v>279</v>
      </c>
      <c r="C4644" s="490">
        <v>304.06</v>
      </c>
      <c r="D4644" s="490">
        <v>496.81</v>
      </c>
      <c r="E4644" s="488"/>
    </row>
    <row r="4645" spans="1:5" x14ac:dyDescent="0.2">
      <c r="A4645" s="488" t="s">
        <v>4902</v>
      </c>
      <c r="B4645" s="489">
        <v>339</v>
      </c>
      <c r="C4645" s="490">
        <v>0</v>
      </c>
      <c r="D4645" s="490">
        <v>225.15</v>
      </c>
      <c r="E4645" s="488"/>
    </row>
    <row r="4646" spans="1:5" x14ac:dyDescent="0.2">
      <c r="A4646" s="488" t="s">
        <v>4903</v>
      </c>
      <c r="B4646" s="489">
        <v>177</v>
      </c>
      <c r="C4646" s="490">
        <v>359.31</v>
      </c>
      <c r="D4646" s="490">
        <v>481.6</v>
      </c>
      <c r="E4646" s="488"/>
    </row>
    <row r="4647" spans="1:5" x14ac:dyDescent="0.2">
      <c r="A4647" s="488" t="s">
        <v>4904</v>
      </c>
      <c r="B4647" s="489">
        <v>283</v>
      </c>
      <c r="C4647" s="490">
        <v>734.96</v>
      </c>
      <c r="D4647" s="490">
        <v>930.48</v>
      </c>
      <c r="E4647" s="488"/>
    </row>
    <row r="4648" spans="1:5" x14ac:dyDescent="0.2">
      <c r="A4648" s="488" t="s">
        <v>4905</v>
      </c>
      <c r="B4648" s="489">
        <v>195</v>
      </c>
      <c r="C4648" s="490">
        <v>166.51</v>
      </c>
      <c r="D4648" s="490">
        <v>301.23</v>
      </c>
      <c r="E4648" s="488"/>
    </row>
    <row r="4649" spans="1:5" x14ac:dyDescent="0.2">
      <c r="A4649" s="488" t="s">
        <v>4906</v>
      </c>
      <c r="B4649" s="489">
        <v>427</v>
      </c>
      <c r="C4649" s="490">
        <v>218.43</v>
      </c>
      <c r="D4649" s="490">
        <v>513.41999999999996</v>
      </c>
      <c r="E4649" s="488"/>
    </row>
    <row r="4650" spans="1:5" x14ac:dyDescent="0.2">
      <c r="A4650" s="488" t="s">
        <v>4907</v>
      </c>
      <c r="B4650" s="489">
        <v>268</v>
      </c>
      <c r="C4650" s="490">
        <v>0.92</v>
      </c>
      <c r="D4650" s="490">
        <v>186.07</v>
      </c>
      <c r="E4650" s="488"/>
    </row>
    <row r="4651" spans="1:5" x14ac:dyDescent="0.2">
      <c r="A4651" s="488" t="s">
        <v>4908</v>
      </c>
      <c r="B4651" s="489">
        <v>165</v>
      </c>
      <c r="C4651" s="490">
        <v>69.400000000000006</v>
      </c>
      <c r="D4651" s="490">
        <v>183.39</v>
      </c>
      <c r="E4651" s="488"/>
    </row>
    <row r="4652" spans="1:5" x14ac:dyDescent="0.2">
      <c r="A4652" s="488" t="s">
        <v>4909</v>
      </c>
      <c r="B4652" s="489">
        <v>231</v>
      </c>
      <c r="C4652" s="490">
        <v>204.37</v>
      </c>
      <c r="D4652" s="490">
        <v>363.96</v>
      </c>
      <c r="E4652" s="488"/>
    </row>
    <row r="4653" spans="1:5" x14ac:dyDescent="0.2">
      <c r="A4653" s="488" t="s">
        <v>4910</v>
      </c>
      <c r="B4653" s="489">
        <v>241</v>
      </c>
      <c r="C4653" s="490">
        <v>328.47</v>
      </c>
      <c r="D4653" s="490">
        <v>494.97</v>
      </c>
      <c r="E4653" s="488"/>
    </row>
    <row r="4654" spans="1:5" x14ac:dyDescent="0.2">
      <c r="A4654" s="488" t="s">
        <v>4911</v>
      </c>
      <c r="B4654" s="489">
        <v>108</v>
      </c>
      <c r="C4654" s="490">
        <v>304.73</v>
      </c>
      <c r="D4654" s="490">
        <v>379.35</v>
      </c>
      <c r="E4654" s="488"/>
    </row>
    <row r="4655" spans="1:5" x14ac:dyDescent="0.2">
      <c r="A4655" s="488" t="s">
        <v>4912</v>
      </c>
      <c r="B4655" s="489">
        <v>268</v>
      </c>
      <c r="C4655" s="490">
        <v>0</v>
      </c>
      <c r="D4655" s="490">
        <v>106.48</v>
      </c>
      <c r="E4655" s="488"/>
    </row>
    <row r="4656" spans="1:5" x14ac:dyDescent="0.2">
      <c r="A4656" s="488" t="s">
        <v>4913</v>
      </c>
      <c r="B4656" s="489">
        <v>540</v>
      </c>
      <c r="C4656" s="490">
        <v>0</v>
      </c>
      <c r="D4656" s="490">
        <v>230.97</v>
      </c>
      <c r="E4656" s="488"/>
    </row>
    <row r="4657" spans="1:5" x14ac:dyDescent="0.2">
      <c r="A4657" s="488" t="s">
        <v>4914</v>
      </c>
      <c r="B4657" s="489">
        <v>263</v>
      </c>
      <c r="C4657" s="490">
        <v>0</v>
      </c>
      <c r="D4657" s="490">
        <v>66.48</v>
      </c>
      <c r="E4657" s="488"/>
    </row>
    <row r="4658" spans="1:5" x14ac:dyDescent="0.2">
      <c r="A4658" s="488" t="s">
        <v>4915</v>
      </c>
      <c r="B4658" s="489">
        <v>344</v>
      </c>
      <c r="C4658" s="490">
        <v>0</v>
      </c>
      <c r="D4658" s="490">
        <v>154.58000000000001</v>
      </c>
      <c r="E4658" s="488"/>
    </row>
    <row r="4659" spans="1:5" x14ac:dyDescent="0.2">
      <c r="A4659" s="488" t="s">
        <v>4916</v>
      </c>
      <c r="B4659" s="489">
        <v>395</v>
      </c>
      <c r="C4659" s="490">
        <v>1235.19</v>
      </c>
      <c r="D4659" s="490">
        <v>1508.08</v>
      </c>
      <c r="E4659" s="488"/>
    </row>
    <row r="4660" spans="1:5" x14ac:dyDescent="0.2">
      <c r="A4660" s="488" t="s">
        <v>4917</v>
      </c>
      <c r="B4660" s="489">
        <v>170</v>
      </c>
      <c r="C4660" s="490">
        <v>459.86</v>
      </c>
      <c r="D4660" s="490">
        <v>577.30999999999995</v>
      </c>
      <c r="E4660" s="488"/>
    </row>
    <row r="4661" spans="1:5" x14ac:dyDescent="0.2">
      <c r="A4661" s="488" t="s">
        <v>4918</v>
      </c>
      <c r="B4661" s="489">
        <v>668</v>
      </c>
      <c r="C4661" s="490">
        <v>1920.44</v>
      </c>
      <c r="D4661" s="490">
        <v>2381.94</v>
      </c>
      <c r="E4661" s="488"/>
    </row>
    <row r="4662" spans="1:5" x14ac:dyDescent="0.2">
      <c r="A4662" s="488" t="s">
        <v>4919</v>
      </c>
      <c r="B4662" s="489">
        <v>102</v>
      </c>
      <c r="C4662" s="490">
        <v>228.63</v>
      </c>
      <c r="D4662" s="490">
        <v>299.10000000000002</v>
      </c>
      <c r="E4662" s="488"/>
    </row>
    <row r="4663" spans="1:5" x14ac:dyDescent="0.2">
      <c r="A4663" s="488" t="s">
        <v>4920</v>
      </c>
      <c r="B4663" s="489">
        <v>401</v>
      </c>
      <c r="C4663" s="490">
        <v>199.78</v>
      </c>
      <c r="D4663" s="490">
        <v>476.81</v>
      </c>
      <c r="E4663" s="488"/>
    </row>
    <row r="4664" spans="1:5" x14ac:dyDescent="0.2">
      <c r="A4664" s="488" t="s">
        <v>4921</v>
      </c>
      <c r="B4664" s="489">
        <v>278</v>
      </c>
      <c r="C4664" s="490">
        <v>781.43</v>
      </c>
      <c r="D4664" s="490">
        <v>973.49</v>
      </c>
      <c r="E4664" s="488"/>
    </row>
    <row r="4665" spans="1:5" x14ac:dyDescent="0.2">
      <c r="A4665" s="488" t="s">
        <v>4922</v>
      </c>
      <c r="B4665" s="489">
        <v>149</v>
      </c>
      <c r="C4665" s="490">
        <v>361.86</v>
      </c>
      <c r="D4665" s="490">
        <v>464.8</v>
      </c>
      <c r="E4665" s="488"/>
    </row>
    <row r="4666" spans="1:5" x14ac:dyDescent="0.2">
      <c r="A4666" s="488" t="s">
        <v>4923</v>
      </c>
      <c r="B4666" s="489">
        <v>147</v>
      </c>
      <c r="C4666" s="490">
        <v>156.51</v>
      </c>
      <c r="D4666" s="490">
        <v>258.06</v>
      </c>
      <c r="E4666" s="488"/>
    </row>
    <row r="4667" spans="1:5" x14ac:dyDescent="0.2">
      <c r="A4667" s="488" t="s">
        <v>4924</v>
      </c>
      <c r="B4667" s="489">
        <v>401</v>
      </c>
      <c r="C4667" s="490">
        <v>0</v>
      </c>
      <c r="D4667" s="490">
        <v>238.52</v>
      </c>
      <c r="E4667" s="488"/>
    </row>
    <row r="4668" spans="1:5" x14ac:dyDescent="0.2">
      <c r="A4668" s="488" t="s">
        <v>4925</v>
      </c>
      <c r="B4668" s="489">
        <v>218</v>
      </c>
      <c r="C4668" s="490">
        <v>0</v>
      </c>
      <c r="D4668" s="490">
        <v>16.2</v>
      </c>
      <c r="E4668" s="488"/>
    </row>
    <row r="4669" spans="1:5" x14ac:dyDescent="0.2">
      <c r="A4669" s="488" t="s">
        <v>4926</v>
      </c>
      <c r="B4669" s="489">
        <v>140</v>
      </c>
      <c r="C4669" s="490">
        <v>201.35</v>
      </c>
      <c r="D4669" s="490">
        <v>298.07</v>
      </c>
      <c r="E4669" s="488"/>
    </row>
    <row r="4670" spans="1:5" x14ac:dyDescent="0.2">
      <c r="A4670" s="488" t="s">
        <v>4927</v>
      </c>
      <c r="B4670" s="489">
        <v>123</v>
      </c>
      <c r="C4670" s="490">
        <v>85.61</v>
      </c>
      <c r="D4670" s="490">
        <v>170.58</v>
      </c>
      <c r="E4670" s="488"/>
    </row>
    <row r="4671" spans="1:5" x14ac:dyDescent="0.2">
      <c r="A4671" s="488" t="s">
        <v>4928</v>
      </c>
      <c r="B4671" s="489">
        <v>208</v>
      </c>
      <c r="C4671" s="490">
        <v>458.13</v>
      </c>
      <c r="D4671" s="490">
        <v>601.83000000000004</v>
      </c>
      <c r="E4671" s="488"/>
    </row>
    <row r="4672" spans="1:5" x14ac:dyDescent="0.2">
      <c r="A4672" s="488" t="s">
        <v>4929</v>
      </c>
      <c r="B4672" s="489">
        <v>241</v>
      </c>
      <c r="C4672" s="490">
        <v>702.69</v>
      </c>
      <c r="D4672" s="490">
        <v>869.19</v>
      </c>
      <c r="E4672" s="488"/>
    </row>
    <row r="4673" spans="1:5" x14ac:dyDescent="0.2">
      <c r="A4673" s="488" t="s">
        <v>4930</v>
      </c>
      <c r="B4673" s="489">
        <v>243</v>
      </c>
      <c r="C4673" s="490">
        <v>0</v>
      </c>
      <c r="D4673" s="490">
        <v>106.67</v>
      </c>
      <c r="E4673" s="488"/>
    </row>
    <row r="4674" spans="1:5" x14ac:dyDescent="0.2">
      <c r="A4674" s="488" t="s">
        <v>4931</v>
      </c>
      <c r="B4674" s="489">
        <v>214</v>
      </c>
      <c r="C4674" s="490">
        <v>462.72</v>
      </c>
      <c r="D4674" s="490">
        <v>610.55999999999995</v>
      </c>
      <c r="E4674" s="488"/>
    </row>
    <row r="4675" spans="1:5" x14ac:dyDescent="0.2">
      <c r="A4675" s="488" t="s">
        <v>4932</v>
      </c>
      <c r="B4675" s="489">
        <v>227</v>
      </c>
      <c r="C4675" s="490">
        <v>0</v>
      </c>
      <c r="D4675" s="490">
        <v>111.79</v>
      </c>
      <c r="E4675" s="488"/>
    </row>
    <row r="4676" spans="1:5" x14ac:dyDescent="0.2">
      <c r="A4676" s="488" t="s">
        <v>4933</v>
      </c>
      <c r="B4676" s="489">
        <v>156</v>
      </c>
      <c r="C4676" s="490">
        <v>342.73</v>
      </c>
      <c r="D4676" s="490">
        <v>450.51</v>
      </c>
      <c r="E4676" s="488"/>
    </row>
    <row r="4677" spans="1:5" x14ac:dyDescent="0.2">
      <c r="A4677" s="488" t="s">
        <v>4934</v>
      </c>
      <c r="B4677" s="489">
        <v>268</v>
      </c>
      <c r="C4677" s="490">
        <v>275.33</v>
      </c>
      <c r="D4677" s="490">
        <v>460.48</v>
      </c>
      <c r="E4677" s="488"/>
    </row>
    <row r="4678" spans="1:5" x14ac:dyDescent="0.2">
      <c r="A4678" s="488" t="s">
        <v>4935</v>
      </c>
      <c r="B4678" s="489">
        <v>198</v>
      </c>
      <c r="C4678" s="490">
        <v>0</v>
      </c>
      <c r="D4678" s="490">
        <v>73.260000000000005</v>
      </c>
      <c r="E4678" s="488"/>
    </row>
    <row r="4679" spans="1:5" x14ac:dyDescent="0.2">
      <c r="A4679" s="488" t="s">
        <v>4936</v>
      </c>
      <c r="B4679" s="489">
        <v>127</v>
      </c>
      <c r="C4679" s="490">
        <v>0</v>
      </c>
      <c r="D4679" s="490">
        <v>84.24</v>
      </c>
      <c r="E4679" s="488"/>
    </row>
    <row r="4680" spans="1:5" x14ac:dyDescent="0.2">
      <c r="A4680" s="488" t="s">
        <v>4937</v>
      </c>
      <c r="B4680" s="489">
        <v>98</v>
      </c>
      <c r="C4680" s="490">
        <v>0</v>
      </c>
      <c r="D4680" s="490">
        <v>51.46</v>
      </c>
      <c r="E4680" s="488"/>
    </row>
    <row r="4681" spans="1:5" x14ac:dyDescent="0.2">
      <c r="A4681" s="488" t="s">
        <v>4938</v>
      </c>
      <c r="B4681" s="489">
        <v>295</v>
      </c>
      <c r="C4681" s="490">
        <v>0</v>
      </c>
      <c r="D4681" s="490">
        <v>140.59</v>
      </c>
      <c r="E4681" s="488"/>
    </row>
    <row r="4682" spans="1:5" x14ac:dyDescent="0.2">
      <c r="A4682" s="488" t="s">
        <v>4939</v>
      </c>
      <c r="B4682" s="489">
        <v>242</v>
      </c>
      <c r="C4682" s="490">
        <v>149.19</v>
      </c>
      <c r="D4682" s="490">
        <v>316.38</v>
      </c>
      <c r="E4682" s="488"/>
    </row>
    <row r="4683" spans="1:5" x14ac:dyDescent="0.2">
      <c r="A4683" s="488" t="s">
        <v>4940</v>
      </c>
      <c r="B4683" s="489">
        <v>287</v>
      </c>
      <c r="C4683" s="490">
        <v>801.74</v>
      </c>
      <c r="D4683" s="490">
        <v>1000.02</v>
      </c>
      <c r="E4683" s="488"/>
    </row>
    <row r="4684" spans="1:5" x14ac:dyDescent="0.2">
      <c r="A4684" s="488" t="s">
        <v>4941</v>
      </c>
      <c r="B4684" s="489">
        <v>458</v>
      </c>
      <c r="C4684" s="490">
        <v>0</v>
      </c>
      <c r="D4684" s="490">
        <v>272.39999999999998</v>
      </c>
      <c r="E4684" s="488"/>
    </row>
    <row r="4685" spans="1:5" x14ac:dyDescent="0.2">
      <c r="A4685" s="488" t="s">
        <v>4942</v>
      </c>
      <c r="B4685" s="489">
        <v>416</v>
      </c>
      <c r="C4685" s="490">
        <v>0</v>
      </c>
      <c r="D4685" s="490">
        <v>0</v>
      </c>
      <c r="E4685" s="488"/>
    </row>
    <row r="4686" spans="1:5" x14ac:dyDescent="0.2">
      <c r="A4686" s="488" t="s">
        <v>4943</v>
      </c>
      <c r="B4686" s="489">
        <v>245</v>
      </c>
      <c r="C4686" s="490">
        <v>0</v>
      </c>
      <c r="D4686" s="490">
        <v>58.65</v>
      </c>
      <c r="E4686" s="488"/>
    </row>
    <row r="4687" spans="1:5" x14ac:dyDescent="0.2">
      <c r="A4687" s="488" t="s">
        <v>4944</v>
      </c>
      <c r="B4687" s="489">
        <v>215</v>
      </c>
      <c r="C4687" s="490">
        <v>0</v>
      </c>
      <c r="D4687" s="490">
        <v>42.98</v>
      </c>
      <c r="E4687" s="488"/>
    </row>
    <row r="4688" spans="1:5" x14ac:dyDescent="0.2">
      <c r="A4688" s="488" t="s">
        <v>4945</v>
      </c>
      <c r="B4688" s="489">
        <v>187</v>
      </c>
      <c r="C4688" s="490">
        <v>0</v>
      </c>
      <c r="D4688" s="490">
        <v>97.68</v>
      </c>
      <c r="E4688" s="488"/>
    </row>
    <row r="4689" spans="1:5" x14ac:dyDescent="0.2">
      <c r="A4689" s="488" t="s">
        <v>4946</v>
      </c>
      <c r="B4689" s="489">
        <v>140</v>
      </c>
      <c r="C4689" s="490">
        <v>0</v>
      </c>
      <c r="D4689" s="490">
        <v>48.72</v>
      </c>
      <c r="E4689" s="488"/>
    </row>
    <row r="4690" spans="1:5" x14ac:dyDescent="0.2">
      <c r="A4690" s="488" t="s">
        <v>4947</v>
      </c>
      <c r="B4690" s="489">
        <v>196</v>
      </c>
      <c r="C4690" s="490">
        <v>337.99</v>
      </c>
      <c r="D4690" s="490">
        <v>473.4</v>
      </c>
      <c r="E4690" s="488"/>
    </row>
    <row r="4691" spans="1:5" x14ac:dyDescent="0.2">
      <c r="A4691" s="488" t="s">
        <v>4948</v>
      </c>
      <c r="B4691" s="489">
        <v>182</v>
      </c>
      <c r="C4691" s="490">
        <v>0.76</v>
      </c>
      <c r="D4691" s="490">
        <v>126.5</v>
      </c>
      <c r="E4691" s="488"/>
    </row>
    <row r="4692" spans="1:5" x14ac:dyDescent="0.2">
      <c r="A4692" s="488" t="s">
        <v>4949</v>
      </c>
      <c r="B4692" s="489">
        <v>173</v>
      </c>
      <c r="C4692" s="490">
        <v>0</v>
      </c>
      <c r="D4692" s="490">
        <v>25.65</v>
      </c>
      <c r="E4692" s="488"/>
    </row>
    <row r="4693" spans="1:5" x14ac:dyDescent="0.2">
      <c r="A4693" s="488" t="s">
        <v>4950</v>
      </c>
      <c r="B4693" s="489">
        <v>304</v>
      </c>
      <c r="C4693" s="490">
        <v>0.74</v>
      </c>
      <c r="D4693" s="490">
        <v>210.77</v>
      </c>
      <c r="E4693" s="488"/>
    </row>
    <row r="4694" spans="1:5" x14ac:dyDescent="0.2">
      <c r="A4694" s="488" t="s">
        <v>4951</v>
      </c>
      <c r="B4694" s="489">
        <v>132</v>
      </c>
      <c r="C4694" s="490">
        <v>227.25</v>
      </c>
      <c r="D4694" s="490">
        <v>318.44</v>
      </c>
      <c r="E4694" s="488"/>
    </row>
    <row r="4695" spans="1:5" x14ac:dyDescent="0.2">
      <c r="A4695" s="488" t="s">
        <v>4952</v>
      </c>
      <c r="B4695" s="489">
        <v>66</v>
      </c>
      <c r="C4695" s="490">
        <v>0</v>
      </c>
      <c r="D4695" s="490">
        <v>27.54</v>
      </c>
      <c r="E4695" s="488"/>
    </row>
    <row r="4696" spans="1:5" x14ac:dyDescent="0.2">
      <c r="A4696" s="488" t="s">
        <v>4953</v>
      </c>
      <c r="B4696" s="489">
        <v>178</v>
      </c>
      <c r="C4696" s="490">
        <v>390.15</v>
      </c>
      <c r="D4696" s="490">
        <v>513.13</v>
      </c>
      <c r="E4696" s="488"/>
    </row>
    <row r="4697" spans="1:5" x14ac:dyDescent="0.2">
      <c r="A4697" s="488" t="s">
        <v>4954</v>
      </c>
      <c r="B4697" s="489">
        <v>486</v>
      </c>
      <c r="C4697" s="490">
        <v>55.41</v>
      </c>
      <c r="D4697" s="490">
        <v>391.17</v>
      </c>
      <c r="E4697" s="488"/>
    </row>
    <row r="4698" spans="1:5" x14ac:dyDescent="0.2">
      <c r="A4698" s="488" t="s">
        <v>4955</v>
      </c>
      <c r="B4698" s="489">
        <v>154</v>
      </c>
      <c r="C4698" s="490">
        <v>148.06</v>
      </c>
      <c r="D4698" s="490">
        <v>254.45</v>
      </c>
      <c r="E4698" s="488"/>
    </row>
    <row r="4699" spans="1:5" x14ac:dyDescent="0.2">
      <c r="A4699" s="488" t="s">
        <v>4956</v>
      </c>
      <c r="B4699" s="489">
        <v>653</v>
      </c>
      <c r="C4699" s="490">
        <v>0</v>
      </c>
      <c r="D4699" s="490">
        <v>156.69</v>
      </c>
      <c r="E4699" s="488"/>
    </row>
    <row r="4700" spans="1:5" x14ac:dyDescent="0.2">
      <c r="A4700" s="488" t="s">
        <v>4957</v>
      </c>
      <c r="B4700" s="489">
        <v>95</v>
      </c>
      <c r="C4700" s="490">
        <v>140.62</v>
      </c>
      <c r="D4700" s="490">
        <v>206.26</v>
      </c>
      <c r="E4700" s="488"/>
    </row>
    <row r="4701" spans="1:5" x14ac:dyDescent="0.2">
      <c r="A4701" s="488" t="s">
        <v>4958</v>
      </c>
      <c r="B4701" s="489">
        <v>453</v>
      </c>
      <c r="C4701" s="490">
        <v>947.67</v>
      </c>
      <c r="D4701" s="490">
        <v>1260.6300000000001</v>
      </c>
      <c r="E4701" s="488"/>
    </row>
    <row r="4702" spans="1:5" x14ac:dyDescent="0.2">
      <c r="A4702" s="488" t="s">
        <v>4959</v>
      </c>
      <c r="B4702" s="489">
        <v>236</v>
      </c>
      <c r="C4702" s="490">
        <v>0</v>
      </c>
      <c r="D4702" s="490">
        <v>43.91</v>
      </c>
      <c r="E4702" s="488"/>
    </row>
    <row r="4703" spans="1:5" x14ac:dyDescent="0.2">
      <c r="A4703" s="488" t="s">
        <v>4960</v>
      </c>
      <c r="B4703" s="489">
        <v>223</v>
      </c>
      <c r="C4703" s="490">
        <v>474.41</v>
      </c>
      <c r="D4703" s="490">
        <v>628.47</v>
      </c>
      <c r="E4703" s="488"/>
    </row>
    <row r="4704" spans="1:5" x14ac:dyDescent="0.2">
      <c r="A4704" s="488" t="s">
        <v>4961</v>
      </c>
      <c r="B4704" s="489">
        <v>299</v>
      </c>
      <c r="C4704" s="490">
        <v>0</v>
      </c>
      <c r="D4704" s="490">
        <v>75.66</v>
      </c>
      <c r="E4704" s="488"/>
    </row>
    <row r="4705" spans="1:5" x14ac:dyDescent="0.2">
      <c r="A4705" s="488" t="s">
        <v>4962</v>
      </c>
      <c r="B4705" s="489">
        <v>423</v>
      </c>
      <c r="C4705" s="490">
        <v>1290.67</v>
      </c>
      <c r="D4705" s="490">
        <v>1582.9</v>
      </c>
      <c r="E4705" s="488"/>
    </row>
    <row r="4706" spans="1:5" x14ac:dyDescent="0.2">
      <c r="A4706" s="488" t="s">
        <v>4963</v>
      </c>
      <c r="B4706" s="489">
        <v>273</v>
      </c>
      <c r="C4706" s="490">
        <v>0</v>
      </c>
      <c r="D4706" s="490">
        <v>106.42</v>
      </c>
      <c r="E4706" s="488"/>
    </row>
    <row r="4707" spans="1:5" x14ac:dyDescent="0.2">
      <c r="A4707" s="488" t="s">
        <v>4964</v>
      </c>
      <c r="B4707" s="489">
        <v>241</v>
      </c>
      <c r="C4707" s="490">
        <v>839.95</v>
      </c>
      <c r="D4707" s="490">
        <v>1006.45</v>
      </c>
      <c r="E4707" s="488"/>
    </row>
    <row r="4708" spans="1:5" x14ac:dyDescent="0.2">
      <c r="A4708" s="488" t="s">
        <v>4965</v>
      </c>
      <c r="B4708" s="489">
        <v>241</v>
      </c>
      <c r="C4708" s="490">
        <v>77.44</v>
      </c>
      <c r="D4708" s="490">
        <v>243.94</v>
      </c>
      <c r="E4708" s="488"/>
    </row>
    <row r="4709" spans="1:5" x14ac:dyDescent="0.2">
      <c r="A4709" s="488" t="s">
        <v>4966</v>
      </c>
      <c r="B4709" s="489">
        <v>107</v>
      </c>
      <c r="C4709" s="490">
        <v>180.19</v>
      </c>
      <c r="D4709" s="490">
        <v>254.11</v>
      </c>
      <c r="E4709" s="488"/>
    </row>
    <row r="4710" spans="1:5" x14ac:dyDescent="0.2">
      <c r="A4710" s="488" t="s">
        <v>4967</v>
      </c>
      <c r="B4710" s="489">
        <v>408</v>
      </c>
      <c r="C4710" s="490">
        <v>0</v>
      </c>
      <c r="D4710" s="490">
        <v>48.87</v>
      </c>
      <c r="E4710" s="488"/>
    </row>
    <row r="4711" spans="1:5" x14ac:dyDescent="0.2">
      <c r="A4711" s="488" t="s">
        <v>4968</v>
      </c>
      <c r="B4711" s="489">
        <v>65</v>
      </c>
      <c r="C4711" s="490">
        <v>61.99</v>
      </c>
      <c r="D4711" s="490">
        <v>106.9</v>
      </c>
      <c r="E4711" s="488"/>
    </row>
    <row r="4712" spans="1:5" x14ac:dyDescent="0.2">
      <c r="A4712" s="488" t="s">
        <v>4969</v>
      </c>
      <c r="B4712" s="489">
        <v>558</v>
      </c>
      <c r="C4712" s="490">
        <v>0</v>
      </c>
      <c r="D4712" s="490">
        <v>222.7</v>
      </c>
      <c r="E4712" s="488"/>
    </row>
    <row r="4713" spans="1:5" x14ac:dyDescent="0.2">
      <c r="A4713" s="488" t="s">
        <v>4970</v>
      </c>
      <c r="B4713" s="489">
        <v>210</v>
      </c>
      <c r="C4713" s="490">
        <v>696.01</v>
      </c>
      <c r="D4713" s="490">
        <v>841.09</v>
      </c>
      <c r="E4713" s="488"/>
    </row>
    <row r="4714" spans="1:5" x14ac:dyDescent="0.2">
      <c r="A4714" s="488" t="s">
        <v>4971</v>
      </c>
      <c r="B4714" s="489">
        <v>172</v>
      </c>
      <c r="C4714" s="490">
        <v>0</v>
      </c>
      <c r="D4714" s="490">
        <v>72.319999999999993</v>
      </c>
      <c r="E4714" s="488"/>
    </row>
    <row r="4715" spans="1:5" x14ac:dyDescent="0.2">
      <c r="A4715" s="488" t="s">
        <v>4972</v>
      </c>
      <c r="B4715" s="489">
        <v>158</v>
      </c>
      <c r="C4715" s="490">
        <v>0</v>
      </c>
      <c r="D4715" s="490">
        <v>94.4</v>
      </c>
      <c r="E4715" s="488"/>
    </row>
    <row r="4716" spans="1:5" x14ac:dyDescent="0.2">
      <c r="A4716" s="488" t="s">
        <v>4973</v>
      </c>
      <c r="B4716" s="489">
        <v>349</v>
      </c>
      <c r="C4716" s="490">
        <v>0</v>
      </c>
      <c r="D4716" s="490">
        <v>58.27</v>
      </c>
      <c r="E4716" s="488"/>
    </row>
    <row r="4717" spans="1:5" x14ac:dyDescent="0.2">
      <c r="A4717" s="488" t="s">
        <v>4974</v>
      </c>
      <c r="B4717" s="489">
        <v>90</v>
      </c>
      <c r="C4717" s="490">
        <v>123.19</v>
      </c>
      <c r="D4717" s="490">
        <v>185.37</v>
      </c>
      <c r="E4717" s="488"/>
    </row>
    <row r="4718" spans="1:5" x14ac:dyDescent="0.2">
      <c r="A4718" s="488" t="s">
        <v>4975</v>
      </c>
      <c r="B4718" s="489">
        <v>116</v>
      </c>
      <c r="C4718" s="490">
        <v>235.38</v>
      </c>
      <c r="D4718" s="490">
        <v>315.52</v>
      </c>
      <c r="E4718" s="488"/>
    </row>
    <row r="4719" spans="1:5" x14ac:dyDescent="0.2">
      <c r="A4719" s="488" t="s">
        <v>4976</v>
      </c>
      <c r="B4719" s="489">
        <v>137</v>
      </c>
      <c r="C4719" s="490">
        <v>0</v>
      </c>
      <c r="D4719" s="490">
        <v>44.05</v>
      </c>
      <c r="E4719" s="488"/>
    </row>
    <row r="4720" spans="1:5" x14ac:dyDescent="0.2">
      <c r="A4720" s="488" t="s">
        <v>4977</v>
      </c>
      <c r="B4720" s="489">
        <v>156</v>
      </c>
      <c r="C4720" s="490">
        <v>282.68</v>
      </c>
      <c r="D4720" s="490">
        <v>390.45</v>
      </c>
      <c r="E4720" s="488"/>
    </row>
    <row r="4721" spans="1:5" x14ac:dyDescent="0.2">
      <c r="A4721" s="488" t="s">
        <v>4978</v>
      </c>
      <c r="B4721" s="489">
        <v>131</v>
      </c>
      <c r="C4721" s="490">
        <v>344.92</v>
      </c>
      <c r="D4721" s="490">
        <v>435.42</v>
      </c>
      <c r="E4721" s="488"/>
    </row>
    <row r="4722" spans="1:5" x14ac:dyDescent="0.2">
      <c r="A4722" s="488" t="s">
        <v>4979</v>
      </c>
      <c r="B4722" s="489">
        <v>118</v>
      </c>
      <c r="C4722" s="490">
        <v>0</v>
      </c>
      <c r="D4722" s="490">
        <v>17.32</v>
      </c>
      <c r="E4722" s="488"/>
    </row>
    <row r="4723" spans="1:5" x14ac:dyDescent="0.2">
      <c r="A4723" s="488" t="s">
        <v>4980</v>
      </c>
      <c r="B4723" s="489">
        <v>217</v>
      </c>
      <c r="C4723" s="490">
        <v>688.24</v>
      </c>
      <c r="D4723" s="490">
        <v>838.16</v>
      </c>
      <c r="E4723" s="488"/>
    </row>
    <row r="4724" spans="1:5" x14ac:dyDescent="0.2">
      <c r="A4724" s="488" t="s">
        <v>4981</v>
      </c>
      <c r="B4724" s="489">
        <v>275</v>
      </c>
      <c r="C4724" s="490">
        <v>255.02</v>
      </c>
      <c r="D4724" s="490">
        <v>445.01</v>
      </c>
      <c r="E4724" s="488"/>
    </row>
    <row r="4725" spans="1:5" x14ac:dyDescent="0.2">
      <c r="A4725" s="488" t="s">
        <v>4982</v>
      </c>
      <c r="B4725" s="489">
        <v>465</v>
      </c>
      <c r="C4725" s="490">
        <v>0</v>
      </c>
      <c r="D4725" s="490">
        <v>179.22</v>
      </c>
      <c r="E4725" s="488"/>
    </row>
    <row r="4726" spans="1:5" x14ac:dyDescent="0.2">
      <c r="A4726" s="488" t="s">
        <v>4983</v>
      </c>
      <c r="B4726" s="489">
        <v>237</v>
      </c>
      <c r="C4726" s="490">
        <v>64.81</v>
      </c>
      <c r="D4726" s="490">
        <v>228.54</v>
      </c>
      <c r="E4726" s="488"/>
    </row>
    <row r="4727" spans="1:5" x14ac:dyDescent="0.2">
      <c r="A4727" s="488" t="s">
        <v>4984</v>
      </c>
      <c r="B4727" s="489">
        <v>317</v>
      </c>
      <c r="C4727" s="490">
        <v>35.47</v>
      </c>
      <c r="D4727" s="490">
        <v>254.47</v>
      </c>
      <c r="E4727" s="488"/>
    </row>
    <row r="4728" spans="1:5" x14ac:dyDescent="0.2">
      <c r="A4728" s="488" t="s">
        <v>4985</v>
      </c>
      <c r="B4728" s="489">
        <v>181</v>
      </c>
      <c r="C4728" s="490">
        <v>561.41999999999996</v>
      </c>
      <c r="D4728" s="490">
        <v>686.46</v>
      </c>
      <c r="E4728" s="488"/>
    </row>
    <row r="4729" spans="1:5" x14ac:dyDescent="0.2">
      <c r="A4729" s="488" t="s">
        <v>4986</v>
      </c>
      <c r="B4729" s="489">
        <v>112</v>
      </c>
      <c r="C4729" s="490">
        <v>209.05</v>
      </c>
      <c r="D4729" s="490">
        <v>286.42</v>
      </c>
      <c r="E4729" s="488"/>
    </row>
    <row r="4730" spans="1:5" x14ac:dyDescent="0.2">
      <c r="A4730" s="488" t="s">
        <v>4987</v>
      </c>
      <c r="B4730" s="489">
        <v>369</v>
      </c>
      <c r="C4730" s="490">
        <v>0</v>
      </c>
      <c r="D4730" s="490">
        <v>125.69</v>
      </c>
      <c r="E4730" s="488"/>
    </row>
    <row r="4731" spans="1:5" x14ac:dyDescent="0.2">
      <c r="A4731" s="488" t="s">
        <v>4988</v>
      </c>
      <c r="B4731" s="489">
        <v>166</v>
      </c>
      <c r="C4731" s="490">
        <v>284.16000000000003</v>
      </c>
      <c r="D4731" s="490">
        <v>398.84</v>
      </c>
      <c r="E4731" s="488"/>
    </row>
    <row r="4732" spans="1:5" x14ac:dyDescent="0.2">
      <c r="A4732" s="488" t="s">
        <v>4989</v>
      </c>
      <c r="B4732" s="489">
        <v>276</v>
      </c>
      <c r="C4732" s="490">
        <v>161.71</v>
      </c>
      <c r="D4732" s="490">
        <v>352.39</v>
      </c>
      <c r="E4732" s="488"/>
    </row>
    <row r="4733" spans="1:5" x14ac:dyDescent="0.2">
      <c r="A4733" s="488" t="s">
        <v>4990</v>
      </c>
      <c r="B4733" s="489">
        <v>187</v>
      </c>
      <c r="C4733" s="490">
        <v>119.55</v>
      </c>
      <c r="D4733" s="490">
        <v>248.74</v>
      </c>
      <c r="E4733" s="488"/>
    </row>
    <row r="4734" spans="1:5" x14ac:dyDescent="0.2">
      <c r="A4734" s="488" t="s">
        <v>4991</v>
      </c>
      <c r="B4734" s="489">
        <v>402</v>
      </c>
      <c r="C4734" s="490">
        <v>104.64</v>
      </c>
      <c r="D4734" s="490">
        <v>382.37</v>
      </c>
      <c r="E4734" s="488"/>
    </row>
    <row r="4735" spans="1:5" x14ac:dyDescent="0.2">
      <c r="A4735" s="488" t="s">
        <v>4992</v>
      </c>
      <c r="B4735" s="489">
        <v>328</v>
      </c>
      <c r="C4735" s="490">
        <v>191.41</v>
      </c>
      <c r="D4735" s="490">
        <v>418.01</v>
      </c>
      <c r="E4735" s="488"/>
    </row>
    <row r="4736" spans="1:5" x14ac:dyDescent="0.2">
      <c r="A4736" s="488" t="s">
        <v>4993</v>
      </c>
      <c r="B4736" s="489">
        <v>105</v>
      </c>
      <c r="C4736" s="490">
        <v>11.95</v>
      </c>
      <c r="D4736" s="490">
        <v>84.49</v>
      </c>
      <c r="E4736" s="488"/>
    </row>
    <row r="4737" spans="1:5" x14ac:dyDescent="0.2">
      <c r="A4737" s="488" t="s">
        <v>4994</v>
      </c>
      <c r="B4737" s="489">
        <v>212</v>
      </c>
      <c r="C4737" s="490">
        <v>94.17</v>
      </c>
      <c r="D4737" s="490">
        <v>240.63</v>
      </c>
      <c r="E4737" s="488"/>
    </row>
    <row r="4738" spans="1:5" x14ac:dyDescent="0.2">
      <c r="A4738" s="488" t="s">
        <v>4995</v>
      </c>
      <c r="B4738" s="489">
        <v>145</v>
      </c>
      <c r="C4738" s="490">
        <v>497.56</v>
      </c>
      <c r="D4738" s="490">
        <v>597.74</v>
      </c>
      <c r="E4738" s="488"/>
    </row>
    <row r="4739" spans="1:5" x14ac:dyDescent="0.2">
      <c r="A4739" s="488" t="s">
        <v>4996</v>
      </c>
      <c r="B4739" s="489">
        <v>94</v>
      </c>
      <c r="C4739" s="490">
        <v>265.04000000000002</v>
      </c>
      <c r="D4739" s="490">
        <v>329.98</v>
      </c>
      <c r="E4739" s="488"/>
    </row>
    <row r="4740" spans="1:5" x14ac:dyDescent="0.2">
      <c r="A4740" s="488" t="s">
        <v>4997</v>
      </c>
      <c r="B4740" s="489">
        <v>72</v>
      </c>
      <c r="C4740" s="490">
        <v>93.62</v>
      </c>
      <c r="D4740" s="490">
        <v>143.36000000000001</v>
      </c>
      <c r="E4740" s="488"/>
    </row>
    <row r="4741" spans="1:5" x14ac:dyDescent="0.2">
      <c r="A4741" s="488" t="s">
        <v>4998</v>
      </c>
      <c r="B4741" s="489">
        <v>265</v>
      </c>
      <c r="C4741" s="490">
        <v>0</v>
      </c>
      <c r="D4741" s="490">
        <v>160.27000000000001</v>
      </c>
      <c r="E4741" s="488"/>
    </row>
    <row r="4742" spans="1:5" x14ac:dyDescent="0.2">
      <c r="A4742" s="488" t="s">
        <v>4999</v>
      </c>
      <c r="B4742" s="489">
        <v>163</v>
      </c>
      <c r="C4742" s="490">
        <v>143.11000000000001</v>
      </c>
      <c r="D4742" s="490">
        <v>255.72</v>
      </c>
      <c r="E4742" s="488"/>
    </row>
    <row r="4743" spans="1:5" x14ac:dyDescent="0.2">
      <c r="A4743" s="488" t="s">
        <v>5000</v>
      </c>
      <c r="B4743" s="489">
        <v>332</v>
      </c>
      <c r="C4743" s="490">
        <v>669.64</v>
      </c>
      <c r="D4743" s="490">
        <v>899.01</v>
      </c>
      <c r="E4743" s="488"/>
    </row>
    <row r="4744" spans="1:5" x14ac:dyDescent="0.2">
      <c r="A4744" s="488" t="s">
        <v>5001</v>
      </c>
      <c r="B4744" s="489">
        <v>549</v>
      </c>
      <c r="C4744" s="490">
        <v>0</v>
      </c>
      <c r="D4744" s="490">
        <v>195.57</v>
      </c>
      <c r="E4744" s="488"/>
    </row>
    <row r="4745" spans="1:5" x14ac:dyDescent="0.2">
      <c r="A4745" s="488" t="s">
        <v>5002</v>
      </c>
      <c r="B4745" s="489">
        <v>124</v>
      </c>
      <c r="C4745" s="490">
        <v>0</v>
      </c>
      <c r="D4745" s="490">
        <v>41.88</v>
      </c>
      <c r="E4745" s="488"/>
    </row>
    <row r="4746" spans="1:5" x14ac:dyDescent="0.2">
      <c r="A4746" s="488" t="s">
        <v>5003</v>
      </c>
      <c r="B4746" s="489">
        <v>267</v>
      </c>
      <c r="C4746" s="490">
        <v>526.39</v>
      </c>
      <c r="D4746" s="490">
        <v>710.85</v>
      </c>
      <c r="E4746" s="488"/>
    </row>
    <row r="4747" spans="1:5" x14ac:dyDescent="0.2">
      <c r="A4747" s="488" t="s">
        <v>5004</v>
      </c>
      <c r="B4747" s="489">
        <v>94</v>
      </c>
      <c r="C4747" s="490">
        <v>151.66</v>
      </c>
      <c r="D4747" s="490">
        <v>216.6</v>
      </c>
      <c r="E4747" s="488"/>
    </row>
    <row r="4748" spans="1:5" x14ac:dyDescent="0.2">
      <c r="A4748" s="488" t="s">
        <v>5005</v>
      </c>
      <c r="B4748" s="489">
        <v>330</v>
      </c>
      <c r="C4748" s="490">
        <v>1241.51</v>
      </c>
      <c r="D4748" s="490">
        <v>1469.5</v>
      </c>
      <c r="E4748" s="488"/>
    </row>
    <row r="4749" spans="1:5" x14ac:dyDescent="0.2">
      <c r="A4749" s="488" t="s">
        <v>5006</v>
      </c>
      <c r="B4749" s="489">
        <v>206</v>
      </c>
      <c r="C4749" s="490">
        <v>283.04000000000002</v>
      </c>
      <c r="D4749" s="490">
        <v>425.36</v>
      </c>
      <c r="E4749" s="488"/>
    </row>
    <row r="4750" spans="1:5" x14ac:dyDescent="0.2">
      <c r="A4750" s="488" t="s">
        <v>5007</v>
      </c>
      <c r="B4750" s="489">
        <v>149</v>
      </c>
      <c r="C4750" s="490">
        <v>567.47</v>
      </c>
      <c r="D4750" s="490">
        <v>670.41</v>
      </c>
      <c r="E4750" s="488"/>
    </row>
    <row r="4751" spans="1:5" x14ac:dyDescent="0.2">
      <c r="A4751" s="488" t="s">
        <v>5008</v>
      </c>
      <c r="B4751" s="489">
        <v>114</v>
      </c>
      <c r="C4751" s="490">
        <v>28.07</v>
      </c>
      <c r="D4751" s="490">
        <v>106.83</v>
      </c>
      <c r="E4751" s="488"/>
    </row>
    <row r="4752" spans="1:5" x14ac:dyDescent="0.2">
      <c r="A4752" s="488" t="s">
        <v>5009</v>
      </c>
      <c r="B4752" s="489">
        <v>127</v>
      </c>
      <c r="C4752" s="490">
        <v>30.32</v>
      </c>
      <c r="D4752" s="490">
        <v>118.06</v>
      </c>
      <c r="E4752" s="488"/>
    </row>
    <row r="4753" spans="1:5" x14ac:dyDescent="0.2">
      <c r="A4753" s="488" t="s">
        <v>5010</v>
      </c>
      <c r="B4753" s="489">
        <v>71</v>
      </c>
      <c r="C4753" s="490">
        <v>11.48</v>
      </c>
      <c r="D4753" s="490">
        <v>60.53</v>
      </c>
      <c r="E4753" s="488"/>
    </row>
    <row r="4754" spans="1:5" x14ac:dyDescent="0.2">
      <c r="A4754" s="488" t="s">
        <v>5011</v>
      </c>
      <c r="B4754" s="489">
        <v>138</v>
      </c>
      <c r="C4754" s="490">
        <v>208.8</v>
      </c>
      <c r="D4754" s="490">
        <v>304.13</v>
      </c>
      <c r="E4754" s="488"/>
    </row>
    <row r="4755" spans="1:5" x14ac:dyDescent="0.2">
      <c r="A4755" s="488" t="s">
        <v>5012</v>
      </c>
      <c r="B4755" s="489">
        <v>377</v>
      </c>
      <c r="C4755" s="490">
        <v>0</v>
      </c>
      <c r="D4755" s="490">
        <v>25.59</v>
      </c>
      <c r="E4755" s="488"/>
    </row>
    <row r="4756" spans="1:5" x14ac:dyDescent="0.2">
      <c r="A4756" s="488" t="s">
        <v>5013</v>
      </c>
      <c r="B4756" s="489">
        <v>110</v>
      </c>
      <c r="C4756" s="490">
        <v>0</v>
      </c>
      <c r="D4756" s="490">
        <v>63.67</v>
      </c>
      <c r="E4756" s="488"/>
    </row>
    <row r="4757" spans="1:5" x14ac:dyDescent="0.2">
      <c r="A4757" s="488" t="s">
        <v>5014</v>
      </c>
      <c r="B4757" s="489">
        <v>543</v>
      </c>
      <c r="C4757" s="490">
        <v>528.73</v>
      </c>
      <c r="D4757" s="490">
        <v>903.87</v>
      </c>
      <c r="E4757" s="488"/>
    </row>
    <row r="4758" spans="1:5" x14ac:dyDescent="0.2">
      <c r="A4758" s="488" t="s">
        <v>5015</v>
      </c>
      <c r="B4758" s="489">
        <v>115</v>
      </c>
      <c r="C4758" s="490">
        <v>228.45</v>
      </c>
      <c r="D4758" s="490">
        <v>307.89999999999998</v>
      </c>
      <c r="E4758" s="488"/>
    </row>
    <row r="4759" spans="1:5" x14ac:dyDescent="0.2">
      <c r="A4759" s="488" t="s">
        <v>5016</v>
      </c>
      <c r="B4759" s="489">
        <v>638</v>
      </c>
      <c r="C4759" s="490">
        <v>0</v>
      </c>
      <c r="D4759" s="490">
        <v>24.1</v>
      </c>
      <c r="E4759" s="488"/>
    </row>
    <row r="4760" spans="1:5" x14ac:dyDescent="0.2">
      <c r="A4760" s="488" t="s">
        <v>5017</v>
      </c>
      <c r="B4760" s="489">
        <v>347</v>
      </c>
      <c r="C4760" s="490">
        <v>434.9</v>
      </c>
      <c r="D4760" s="490">
        <v>674.63</v>
      </c>
      <c r="E4760" s="488"/>
    </row>
    <row r="4761" spans="1:5" x14ac:dyDescent="0.2">
      <c r="A4761" s="488" t="s">
        <v>5018</v>
      </c>
      <c r="B4761" s="489">
        <v>243</v>
      </c>
      <c r="C4761" s="490">
        <v>181.64</v>
      </c>
      <c r="D4761" s="490">
        <v>349.52</v>
      </c>
      <c r="E4761" s="488"/>
    </row>
    <row r="4762" spans="1:5" x14ac:dyDescent="0.2">
      <c r="A4762" s="488" t="s">
        <v>5019</v>
      </c>
      <c r="B4762" s="489">
        <v>130</v>
      </c>
      <c r="C4762" s="490">
        <v>42.34</v>
      </c>
      <c r="D4762" s="490">
        <v>132.15</v>
      </c>
      <c r="E4762" s="488"/>
    </row>
    <row r="4763" spans="1:5" x14ac:dyDescent="0.2">
      <c r="A4763" s="488" t="s">
        <v>5020</v>
      </c>
      <c r="B4763" s="489">
        <v>335</v>
      </c>
      <c r="C4763" s="490">
        <v>0</v>
      </c>
      <c r="D4763" s="490">
        <v>41.78</v>
      </c>
      <c r="E4763" s="488"/>
    </row>
    <row r="4764" spans="1:5" x14ac:dyDescent="0.2">
      <c r="A4764" s="488" t="s">
        <v>5021</v>
      </c>
      <c r="B4764" s="489">
        <v>506</v>
      </c>
      <c r="C4764" s="490">
        <v>821.95</v>
      </c>
      <c r="D4764" s="490">
        <v>1171.53</v>
      </c>
      <c r="E4764" s="488"/>
    </row>
    <row r="4765" spans="1:5" x14ac:dyDescent="0.2">
      <c r="A4765" s="488" t="s">
        <v>5022</v>
      </c>
      <c r="B4765" s="489">
        <v>35</v>
      </c>
      <c r="C4765" s="490">
        <v>82.28</v>
      </c>
      <c r="D4765" s="490">
        <v>106.46</v>
      </c>
      <c r="E4765" s="488" t="s">
        <v>344</v>
      </c>
    </row>
    <row r="4766" spans="1:5" x14ac:dyDescent="0.2">
      <c r="A4766" s="488" t="s">
        <v>5023</v>
      </c>
      <c r="B4766" s="489">
        <v>75</v>
      </c>
      <c r="C4766" s="490">
        <v>242.43</v>
      </c>
      <c r="D4766" s="490">
        <v>294.25</v>
      </c>
      <c r="E4766" s="488"/>
    </row>
    <row r="4767" spans="1:5" x14ac:dyDescent="0.2">
      <c r="A4767" s="488" t="s">
        <v>5024</v>
      </c>
      <c r="B4767" s="489">
        <v>270</v>
      </c>
      <c r="C4767" s="490">
        <v>0</v>
      </c>
      <c r="D4767" s="490">
        <v>93.09</v>
      </c>
      <c r="E4767" s="488"/>
    </row>
    <row r="4768" spans="1:5" x14ac:dyDescent="0.2">
      <c r="A4768" s="488" t="s">
        <v>5025</v>
      </c>
      <c r="B4768" s="489">
        <v>459</v>
      </c>
      <c r="C4768" s="490">
        <v>0</v>
      </c>
      <c r="D4768" s="490">
        <v>276.95</v>
      </c>
      <c r="E4768" s="488"/>
    </row>
    <row r="4769" spans="1:5" x14ac:dyDescent="0.2">
      <c r="A4769" s="488" t="s">
        <v>5026</v>
      </c>
      <c r="B4769" s="489">
        <v>68</v>
      </c>
      <c r="C4769" s="490">
        <v>150.19999999999999</v>
      </c>
      <c r="D4769" s="490">
        <v>197.17</v>
      </c>
      <c r="E4769" s="488"/>
    </row>
    <row r="4770" spans="1:5" x14ac:dyDescent="0.2">
      <c r="A4770" s="488" t="s">
        <v>5027</v>
      </c>
      <c r="B4770" s="489">
        <v>117</v>
      </c>
      <c r="C4770" s="490">
        <v>292.95999999999998</v>
      </c>
      <c r="D4770" s="490">
        <v>373.8</v>
      </c>
      <c r="E4770" s="488"/>
    </row>
    <row r="4771" spans="1:5" x14ac:dyDescent="0.2">
      <c r="A4771" s="488" t="s">
        <v>5028</v>
      </c>
      <c r="B4771" s="489">
        <v>89</v>
      </c>
      <c r="C4771" s="490">
        <v>100.7</v>
      </c>
      <c r="D4771" s="490">
        <v>162.19</v>
      </c>
      <c r="E4771" s="488"/>
    </row>
    <row r="4772" spans="1:5" x14ac:dyDescent="0.2">
      <c r="A4772" s="488" t="s">
        <v>5029</v>
      </c>
      <c r="B4772" s="489">
        <v>91</v>
      </c>
      <c r="C4772" s="490">
        <v>188.51</v>
      </c>
      <c r="D4772" s="490">
        <v>251.38</v>
      </c>
      <c r="E4772" s="488"/>
    </row>
    <row r="4773" spans="1:5" x14ac:dyDescent="0.2">
      <c r="A4773" s="488" t="s">
        <v>5030</v>
      </c>
      <c r="B4773" s="489">
        <v>234</v>
      </c>
      <c r="C4773" s="490">
        <v>0</v>
      </c>
      <c r="D4773" s="490">
        <v>110.7</v>
      </c>
      <c r="E4773" s="488"/>
    </row>
    <row r="4774" spans="1:5" x14ac:dyDescent="0.2">
      <c r="A4774" s="488" t="s">
        <v>5031</v>
      </c>
      <c r="B4774" s="489">
        <v>206</v>
      </c>
      <c r="C4774" s="490">
        <v>490.31</v>
      </c>
      <c r="D4774" s="490">
        <v>632.63</v>
      </c>
      <c r="E4774" s="488"/>
    </row>
    <row r="4775" spans="1:5" x14ac:dyDescent="0.2">
      <c r="A4775" s="488" t="s">
        <v>5032</v>
      </c>
      <c r="B4775" s="489">
        <v>197</v>
      </c>
      <c r="C4775" s="490">
        <v>16.690000000000001</v>
      </c>
      <c r="D4775" s="490">
        <v>152.79</v>
      </c>
      <c r="E4775" s="488"/>
    </row>
    <row r="4776" spans="1:5" x14ac:dyDescent="0.2">
      <c r="A4776" s="488" t="s">
        <v>5033</v>
      </c>
      <c r="B4776" s="489">
        <v>382</v>
      </c>
      <c r="C4776" s="490">
        <v>0</v>
      </c>
      <c r="D4776" s="490">
        <v>229.91</v>
      </c>
      <c r="E4776" s="488"/>
    </row>
    <row r="4777" spans="1:5" x14ac:dyDescent="0.2">
      <c r="A4777" s="488" t="s">
        <v>5034</v>
      </c>
      <c r="B4777" s="489">
        <v>185</v>
      </c>
      <c r="C4777" s="490">
        <v>515.35</v>
      </c>
      <c r="D4777" s="490">
        <v>643.16</v>
      </c>
      <c r="E4777" s="488"/>
    </row>
    <row r="4778" spans="1:5" x14ac:dyDescent="0.2">
      <c r="A4778" s="488" t="s">
        <v>5035</v>
      </c>
      <c r="B4778" s="489">
        <v>635</v>
      </c>
      <c r="C4778" s="490">
        <v>689.8</v>
      </c>
      <c r="D4778" s="490">
        <v>1128.5</v>
      </c>
      <c r="E4778" s="488"/>
    </row>
    <row r="4779" spans="1:5" x14ac:dyDescent="0.2">
      <c r="A4779" s="488" t="s">
        <v>5036</v>
      </c>
      <c r="B4779" s="489">
        <v>352</v>
      </c>
      <c r="C4779" s="490">
        <v>136.66</v>
      </c>
      <c r="D4779" s="490">
        <v>379.84</v>
      </c>
      <c r="E4779" s="488"/>
    </row>
    <row r="4780" spans="1:5" x14ac:dyDescent="0.2">
      <c r="A4780" s="488" t="s">
        <v>5037</v>
      </c>
      <c r="B4780" s="489">
        <v>149</v>
      </c>
      <c r="C4780" s="490">
        <v>166.82</v>
      </c>
      <c r="D4780" s="490">
        <v>269.76</v>
      </c>
      <c r="E4780" s="488"/>
    </row>
    <row r="4781" spans="1:5" x14ac:dyDescent="0.2">
      <c r="A4781" s="488" t="s">
        <v>5038</v>
      </c>
      <c r="B4781" s="489">
        <v>348</v>
      </c>
      <c r="C4781" s="490">
        <v>0</v>
      </c>
      <c r="D4781" s="490">
        <v>207.17</v>
      </c>
      <c r="E4781" s="488"/>
    </row>
    <row r="4782" spans="1:5" x14ac:dyDescent="0.2">
      <c r="A4782" s="488" t="s">
        <v>5039</v>
      </c>
      <c r="B4782" s="489">
        <v>364</v>
      </c>
      <c r="C4782" s="490">
        <v>114</v>
      </c>
      <c r="D4782" s="490">
        <v>365.48</v>
      </c>
      <c r="E4782" s="488"/>
    </row>
    <row r="4783" spans="1:5" x14ac:dyDescent="0.2">
      <c r="A4783" s="488" t="s">
        <v>5040</v>
      </c>
      <c r="B4783" s="489">
        <v>341</v>
      </c>
      <c r="C4783" s="490">
        <v>0</v>
      </c>
      <c r="D4783" s="490">
        <v>97.12</v>
      </c>
      <c r="E4783" s="488"/>
    </row>
    <row r="4784" spans="1:5" x14ac:dyDescent="0.2">
      <c r="A4784" s="488" t="s">
        <v>5041</v>
      </c>
      <c r="B4784" s="489">
        <v>383</v>
      </c>
      <c r="C4784" s="490">
        <v>0</v>
      </c>
      <c r="D4784" s="490">
        <v>135.35</v>
      </c>
      <c r="E4784" s="488"/>
    </row>
    <row r="4785" spans="1:5" x14ac:dyDescent="0.2">
      <c r="A4785" s="488" t="s">
        <v>5042</v>
      </c>
      <c r="B4785" s="489">
        <v>539</v>
      </c>
      <c r="C4785" s="490">
        <v>885.89</v>
      </c>
      <c r="D4785" s="490">
        <v>1258.27</v>
      </c>
      <c r="E4785" s="488"/>
    </row>
    <row r="4786" spans="1:5" x14ac:dyDescent="0.2">
      <c r="A4786" s="488" t="s">
        <v>5043</v>
      </c>
      <c r="B4786" s="489">
        <v>148</v>
      </c>
      <c r="C4786" s="490">
        <v>0</v>
      </c>
      <c r="D4786" s="490">
        <v>22.32</v>
      </c>
      <c r="E4786" s="488"/>
    </row>
    <row r="4787" spans="1:5" x14ac:dyDescent="0.2">
      <c r="A4787" s="488" t="s">
        <v>5044</v>
      </c>
      <c r="B4787" s="489">
        <v>478</v>
      </c>
      <c r="C4787" s="490">
        <v>165.82</v>
      </c>
      <c r="D4787" s="490">
        <v>496.05</v>
      </c>
      <c r="E4787" s="488"/>
    </row>
    <row r="4788" spans="1:5" x14ac:dyDescent="0.2">
      <c r="A4788" s="488" t="s">
        <v>5045</v>
      </c>
      <c r="B4788" s="489">
        <v>352</v>
      </c>
      <c r="C4788" s="490">
        <v>653.64</v>
      </c>
      <c r="D4788" s="490">
        <v>896.83</v>
      </c>
      <c r="E4788" s="488"/>
    </row>
    <row r="4789" spans="1:5" x14ac:dyDescent="0.2">
      <c r="A4789" s="488" t="s">
        <v>5046</v>
      </c>
      <c r="B4789" s="489">
        <v>86</v>
      </c>
      <c r="C4789" s="490">
        <v>0</v>
      </c>
      <c r="D4789" s="490">
        <v>42.35</v>
      </c>
      <c r="E4789" s="488"/>
    </row>
    <row r="4790" spans="1:5" x14ac:dyDescent="0.2">
      <c r="A4790" s="488" t="s">
        <v>5047</v>
      </c>
      <c r="B4790" s="489">
        <v>276</v>
      </c>
      <c r="C4790" s="490">
        <v>0</v>
      </c>
      <c r="D4790" s="490">
        <v>174.19</v>
      </c>
      <c r="E4790" s="488"/>
    </row>
    <row r="4791" spans="1:5" x14ac:dyDescent="0.2">
      <c r="A4791" s="488" t="s">
        <v>5048</v>
      </c>
      <c r="B4791" s="489">
        <v>105</v>
      </c>
      <c r="C4791" s="490">
        <v>2.93</v>
      </c>
      <c r="D4791" s="490">
        <v>75.47</v>
      </c>
      <c r="E4791" s="488"/>
    </row>
    <row r="4792" spans="1:5" x14ac:dyDescent="0.2">
      <c r="A4792" s="488" t="s">
        <v>5049</v>
      </c>
      <c r="B4792" s="489">
        <v>153</v>
      </c>
      <c r="C4792" s="490">
        <v>233.15</v>
      </c>
      <c r="D4792" s="490">
        <v>338.86</v>
      </c>
      <c r="E4792" s="488"/>
    </row>
    <row r="4793" spans="1:5" x14ac:dyDescent="0.2">
      <c r="A4793" s="488" t="s">
        <v>5050</v>
      </c>
      <c r="B4793" s="489">
        <v>147</v>
      </c>
      <c r="C4793" s="490">
        <v>91.99</v>
      </c>
      <c r="D4793" s="490">
        <v>193.55</v>
      </c>
      <c r="E4793" s="488"/>
    </row>
    <row r="4794" spans="1:5" x14ac:dyDescent="0.2">
      <c r="A4794" s="488" t="s">
        <v>5051</v>
      </c>
      <c r="B4794" s="489">
        <v>109</v>
      </c>
      <c r="C4794" s="490">
        <v>310.01</v>
      </c>
      <c r="D4794" s="490">
        <v>385.31</v>
      </c>
      <c r="E4794" s="488"/>
    </row>
    <row r="4795" spans="1:5" x14ac:dyDescent="0.2">
      <c r="A4795" s="488" t="s">
        <v>5052</v>
      </c>
      <c r="B4795" s="489">
        <v>249</v>
      </c>
      <c r="C4795" s="490">
        <v>308.02</v>
      </c>
      <c r="D4795" s="490">
        <v>480.04</v>
      </c>
      <c r="E4795" s="488"/>
    </row>
    <row r="4796" spans="1:5" x14ac:dyDescent="0.2">
      <c r="A4796" s="488" t="s">
        <v>5053</v>
      </c>
      <c r="B4796" s="489">
        <v>119</v>
      </c>
      <c r="C4796" s="490">
        <v>0</v>
      </c>
      <c r="D4796" s="490">
        <v>28.57</v>
      </c>
      <c r="E4796" s="488"/>
    </row>
    <row r="4797" spans="1:5" x14ac:dyDescent="0.2">
      <c r="A4797" s="488" t="s">
        <v>5054</v>
      </c>
      <c r="B4797" s="489">
        <v>284</v>
      </c>
      <c r="C4797" s="490">
        <v>0</v>
      </c>
      <c r="D4797" s="490">
        <v>126.46</v>
      </c>
      <c r="E4797" s="488"/>
    </row>
    <row r="4798" spans="1:5" x14ac:dyDescent="0.2">
      <c r="A4798" s="488" t="s">
        <v>5055</v>
      </c>
      <c r="B4798" s="489">
        <v>176</v>
      </c>
      <c r="C4798" s="490">
        <v>557.78</v>
      </c>
      <c r="D4798" s="490">
        <v>679.37</v>
      </c>
      <c r="E4798" s="488"/>
    </row>
    <row r="4799" spans="1:5" x14ac:dyDescent="0.2">
      <c r="A4799" s="488" t="s">
        <v>5056</v>
      </c>
      <c r="B4799" s="489">
        <v>328</v>
      </c>
      <c r="C4799" s="490">
        <v>841.32</v>
      </c>
      <c r="D4799" s="490">
        <v>1067.92</v>
      </c>
      <c r="E4799" s="488"/>
    </row>
    <row r="4800" spans="1:5" x14ac:dyDescent="0.2">
      <c r="A4800" s="488" t="s">
        <v>5057</v>
      </c>
      <c r="B4800" s="489">
        <v>228</v>
      </c>
      <c r="C4800" s="490">
        <v>0</v>
      </c>
      <c r="D4800" s="490">
        <v>42.71</v>
      </c>
      <c r="E4800" s="488"/>
    </row>
    <row r="4801" spans="1:5" x14ac:dyDescent="0.2">
      <c r="A4801" s="488" t="s">
        <v>5058</v>
      </c>
      <c r="B4801" s="489">
        <v>525</v>
      </c>
      <c r="C4801" s="490">
        <v>0</v>
      </c>
      <c r="D4801" s="490">
        <v>52.91</v>
      </c>
      <c r="E4801" s="488"/>
    </row>
    <row r="4802" spans="1:5" x14ac:dyDescent="0.2">
      <c r="A4802" s="488" t="s">
        <v>5059</v>
      </c>
      <c r="B4802" s="489">
        <v>214</v>
      </c>
      <c r="C4802" s="490">
        <v>0</v>
      </c>
      <c r="D4802" s="490">
        <v>121.48</v>
      </c>
      <c r="E4802" s="488"/>
    </row>
    <row r="4803" spans="1:5" x14ac:dyDescent="0.2">
      <c r="A4803" s="488" t="s">
        <v>5060</v>
      </c>
      <c r="B4803" s="489">
        <v>149</v>
      </c>
      <c r="C4803" s="490">
        <v>54.13</v>
      </c>
      <c r="D4803" s="490">
        <v>157.06</v>
      </c>
      <c r="E4803" s="488"/>
    </row>
    <row r="4804" spans="1:5" x14ac:dyDescent="0.2">
      <c r="A4804" s="488" t="s">
        <v>5061</v>
      </c>
      <c r="B4804" s="489">
        <v>212</v>
      </c>
      <c r="C4804" s="490">
        <v>0</v>
      </c>
      <c r="D4804" s="490">
        <v>138.27000000000001</v>
      </c>
      <c r="E4804" s="488"/>
    </row>
    <row r="4805" spans="1:5" x14ac:dyDescent="0.2">
      <c r="A4805" s="488" t="s">
        <v>5062</v>
      </c>
      <c r="B4805" s="489">
        <v>254</v>
      </c>
      <c r="C4805" s="490">
        <v>230.63</v>
      </c>
      <c r="D4805" s="490">
        <v>406.11</v>
      </c>
      <c r="E4805" s="488"/>
    </row>
    <row r="4806" spans="1:5" x14ac:dyDescent="0.2">
      <c r="A4806" s="488" t="s">
        <v>5063</v>
      </c>
      <c r="B4806" s="489">
        <v>333</v>
      </c>
      <c r="C4806" s="490">
        <v>388.98</v>
      </c>
      <c r="D4806" s="490">
        <v>619.04</v>
      </c>
      <c r="E4806" s="488"/>
    </row>
    <row r="4807" spans="1:5" x14ac:dyDescent="0.2">
      <c r="A4807" s="488" t="s">
        <v>5064</v>
      </c>
      <c r="B4807" s="489">
        <v>127</v>
      </c>
      <c r="C4807" s="490">
        <v>128.71</v>
      </c>
      <c r="D4807" s="490">
        <v>216.45</v>
      </c>
      <c r="E4807" s="488"/>
    </row>
    <row r="4808" spans="1:5" x14ac:dyDescent="0.2">
      <c r="A4808" s="488" t="s">
        <v>5065</v>
      </c>
      <c r="B4808" s="489">
        <v>540</v>
      </c>
      <c r="C4808" s="490">
        <v>0</v>
      </c>
      <c r="D4808" s="490">
        <v>372.25</v>
      </c>
      <c r="E4808" s="488"/>
    </row>
    <row r="4809" spans="1:5" x14ac:dyDescent="0.2">
      <c r="A4809" s="488" t="s">
        <v>5066</v>
      </c>
      <c r="B4809" s="489">
        <v>445</v>
      </c>
      <c r="C4809" s="490">
        <v>0</v>
      </c>
      <c r="D4809" s="490">
        <v>272.42</v>
      </c>
      <c r="E4809" s="488"/>
    </row>
    <row r="4810" spans="1:5" x14ac:dyDescent="0.2">
      <c r="A4810" s="488" t="s">
        <v>5067</v>
      </c>
      <c r="B4810" s="489">
        <v>294</v>
      </c>
      <c r="C4810" s="490">
        <v>0</v>
      </c>
      <c r="D4810" s="490">
        <v>54.12</v>
      </c>
      <c r="E4810" s="488"/>
    </row>
    <row r="4811" spans="1:5" x14ac:dyDescent="0.2">
      <c r="A4811" s="488" t="s">
        <v>5068</v>
      </c>
      <c r="B4811" s="489">
        <v>194</v>
      </c>
      <c r="C4811" s="490">
        <v>0</v>
      </c>
      <c r="D4811" s="490">
        <v>29.99</v>
      </c>
      <c r="E4811" s="488"/>
    </row>
    <row r="4812" spans="1:5" x14ac:dyDescent="0.2">
      <c r="A4812" s="488" t="s">
        <v>5069</v>
      </c>
      <c r="B4812" s="489">
        <v>209</v>
      </c>
      <c r="C4812" s="490">
        <v>0</v>
      </c>
      <c r="D4812" s="490">
        <v>15.39</v>
      </c>
      <c r="E4812" s="488"/>
    </row>
    <row r="4813" spans="1:5" x14ac:dyDescent="0.2">
      <c r="A4813" s="488" t="s">
        <v>5070</v>
      </c>
      <c r="B4813" s="489">
        <v>110</v>
      </c>
      <c r="C4813" s="490">
        <v>0</v>
      </c>
      <c r="D4813" s="490">
        <v>53.62</v>
      </c>
      <c r="E4813" s="488"/>
    </row>
    <row r="4814" spans="1:5" x14ac:dyDescent="0.2">
      <c r="A4814" s="488" t="s">
        <v>5071</v>
      </c>
      <c r="B4814" s="489">
        <v>145</v>
      </c>
      <c r="C4814" s="490">
        <v>324.61</v>
      </c>
      <c r="D4814" s="490">
        <v>424.79</v>
      </c>
      <c r="E4814" s="488"/>
    </row>
    <row r="4815" spans="1:5" x14ac:dyDescent="0.2">
      <c r="A4815" s="488" t="s">
        <v>5072</v>
      </c>
      <c r="B4815" s="489">
        <v>177</v>
      </c>
      <c r="C4815" s="490">
        <v>430.79</v>
      </c>
      <c r="D4815" s="490">
        <v>553.07000000000005</v>
      </c>
      <c r="E4815" s="488"/>
    </row>
    <row r="4816" spans="1:5" x14ac:dyDescent="0.2">
      <c r="A4816" s="488" t="s">
        <v>5073</v>
      </c>
      <c r="B4816" s="489">
        <v>118</v>
      </c>
      <c r="C4816" s="490">
        <v>51.84</v>
      </c>
      <c r="D4816" s="490">
        <v>133.36000000000001</v>
      </c>
      <c r="E4816" s="488"/>
    </row>
    <row r="4817" spans="1:5" x14ac:dyDescent="0.2">
      <c r="A4817" s="488" t="s">
        <v>5074</v>
      </c>
      <c r="B4817" s="489">
        <v>275</v>
      </c>
      <c r="C4817" s="490">
        <v>742.27</v>
      </c>
      <c r="D4817" s="490">
        <v>932.25</v>
      </c>
      <c r="E4817" s="488"/>
    </row>
    <row r="4818" spans="1:5" x14ac:dyDescent="0.2">
      <c r="A4818" s="488" t="s">
        <v>5075</v>
      </c>
      <c r="B4818" s="489">
        <v>269</v>
      </c>
      <c r="C4818" s="490">
        <v>0</v>
      </c>
      <c r="D4818" s="490">
        <v>88.65</v>
      </c>
      <c r="E4818" s="488"/>
    </row>
    <row r="4819" spans="1:5" x14ac:dyDescent="0.2">
      <c r="A4819" s="488" t="s">
        <v>5076</v>
      </c>
      <c r="B4819" s="489">
        <v>288</v>
      </c>
      <c r="C4819" s="490">
        <v>0</v>
      </c>
      <c r="D4819" s="490">
        <v>177.75</v>
      </c>
      <c r="E4819" s="488"/>
    </row>
    <row r="4820" spans="1:5" x14ac:dyDescent="0.2">
      <c r="A4820" s="488" t="s">
        <v>5077</v>
      </c>
      <c r="B4820" s="489">
        <v>198</v>
      </c>
      <c r="C4820" s="490">
        <v>0</v>
      </c>
      <c r="D4820" s="490">
        <v>79.12</v>
      </c>
      <c r="E4820" s="488"/>
    </row>
    <row r="4821" spans="1:5" x14ac:dyDescent="0.2">
      <c r="A4821" s="488" t="s">
        <v>5078</v>
      </c>
      <c r="B4821" s="489">
        <v>59</v>
      </c>
      <c r="C4821" s="490">
        <v>1.93</v>
      </c>
      <c r="D4821" s="490">
        <v>42.69</v>
      </c>
      <c r="E4821" s="488"/>
    </row>
    <row r="4822" spans="1:5" x14ac:dyDescent="0.2">
      <c r="A4822" s="488" t="s">
        <v>5079</v>
      </c>
      <c r="B4822" s="489">
        <v>313</v>
      </c>
      <c r="C4822" s="490">
        <v>0</v>
      </c>
      <c r="D4822" s="490">
        <v>15.97</v>
      </c>
      <c r="E4822" s="488"/>
    </row>
    <row r="4823" spans="1:5" x14ac:dyDescent="0.2">
      <c r="A4823" s="488" t="s">
        <v>5080</v>
      </c>
      <c r="B4823" s="489">
        <v>491</v>
      </c>
      <c r="C4823" s="490">
        <v>0</v>
      </c>
      <c r="D4823" s="490">
        <v>301.95999999999998</v>
      </c>
      <c r="E4823" s="488"/>
    </row>
    <row r="4824" spans="1:5" x14ac:dyDescent="0.2">
      <c r="A4824" s="488" t="s">
        <v>5081</v>
      </c>
      <c r="B4824" s="489">
        <v>259</v>
      </c>
      <c r="C4824" s="490">
        <v>0</v>
      </c>
      <c r="D4824" s="490">
        <v>133.37</v>
      </c>
      <c r="E4824" s="488"/>
    </row>
    <row r="4825" spans="1:5" x14ac:dyDescent="0.2">
      <c r="A4825" s="488" t="s">
        <v>5082</v>
      </c>
      <c r="B4825" s="489">
        <v>223</v>
      </c>
      <c r="C4825" s="490">
        <v>303.43</v>
      </c>
      <c r="D4825" s="490">
        <v>457.5</v>
      </c>
      <c r="E4825" s="488"/>
    </row>
    <row r="4826" spans="1:5" x14ac:dyDescent="0.2">
      <c r="A4826" s="488" t="s">
        <v>5083</v>
      </c>
      <c r="B4826" s="489">
        <v>97</v>
      </c>
      <c r="C4826" s="490">
        <v>48.49</v>
      </c>
      <c r="D4826" s="490">
        <v>115.5</v>
      </c>
      <c r="E4826" s="488"/>
    </row>
    <row r="4827" spans="1:5" x14ac:dyDescent="0.2">
      <c r="A4827" s="488" t="s">
        <v>5084</v>
      </c>
      <c r="B4827" s="489">
        <v>82</v>
      </c>
      <c r="C4827" s="490">
        <v>58.1</v>
      </c>
      <c r="D4827" s="490">
        <v>114.75</v>
      </c>
      <c r="E4827" s="488"/>
    </row>
    <row r="4828" spans="1:5" x14ac:dyDescent="0.2">
      <c r="A4828" s="488" t="s">
        <v>5085</v>
      </c>
      <c r="B4828" s="489">
        <v>210</v>
      </c>
      <c r="C4828" s="490">
        <v>0.19</v>
      </c>
      <c r="D4828" s="490">
        <v>145.27000000000001</v>
      </c>
      <c r="E4828" s="488"/>
    </row>
    <row r="4829" spans="1:5" x14ac:dyDescent="0.2">
      <c r="A4829" s="488" t="s">
        <v>5086</v>
      </c>
      <c r="B4829" s="489">
        <v>146</v>
      </c>
      <c r="C4829" s="490">
        <v>0</v>
      </c>
      <c r="D4829" s="490">
        <v>57.01</v>
      </c>
      <c r="E4829" s="488"/>
    </row>
    <row r="4830" spans="1:5" x14ac:dyDescent="0.2">
      <c r="A4830" s="488" t="s">
        <v>5087</v>
      </c>
      <c r="B4830" s="489">
        <v>65</v>
      </c>
      <c r="C4830" s="490">
        <v>13.57</v>
      </c>
      <c r="D4830" s="490">
        <v>58.48</v>
      </c>
      <c r="E4830" s="488"/>
    </row>
    <row r="4831" spans="1:5" x14ac:dyDescent="0.2">
      <c r="A4831" s="488" t="s">
        <v>5088</v>
      </c>
      <c r="B4831" s="489">
        <v>331</v>
      </c>
      <c r="C4831" s="490">
        <v>532.96</v>
      </c>
      <c r="D4831" s="490">
        <v>761.64</v>
      </c>
      <c r="E4831" s="488"/>
    </row>
    <row r="4832" spans="1:5" x14ac:dyDescent="0.2">
      <c r="A4832" s="488" t="s">
        <v>5089</v>
      </c>
      <c r="B4832" s="489">
        <v>136</v>
      </c>
      <c r="C4832" s="490">
        <v>219.88</v>
      </c>
      <c r="D4832" s="490">
        <v>313.83999999999997</v>
      </c>
      <c r="E4832" s="488"/>
    </row>
    <row r="4833" spans="1:5" x14ac:dyDescent="0.2">
      <c r="A4833" s="488" t="s">
        <v>5090</v>
      </c>
      <c r="B4833" s="489">
        <v>359</v>
      </c>
      <c r="C4833" s="490">
        <v>0</v>
      </c>
      <c r="D4833" s="490">
        <v>200.03</v>
      </c>
      <c r="E4833" s="488"/>
    </row>
    <row r="4834" spans="1:5" x14ac:dyDescent="0.2">
      <c r="A4834" s="488" t="s">
        <v>5091</v>
      </c>
      <c r="B4834" s="489">
        <v>170</v>
      </c>
      <c r="C4834" s="490">
        <v>0</v>
      </c>
      <c r="D4834" s="490">
        <v>116.26</v>
      </c>
      <c r="E4834" s="488"/>
    </row>
    <row r="4835" spans="1:5" x14ac:dyDescent="0.2">
      <c r="A4835" s="488" t="s">
        <v>5092</v>
      </c>
      <c r="B4835" s="489">
        <v>226</v>
      </c>
      <c r="C4835" s="490">
        <v>28.54</v>
      </c>
      <c r="D4835" s="490">
        <v>184.68</v>
      </c>
      <c r="E4835" s="488"/>
    </row>
    <row r="4836" spans="1:5" x14ac:dyDescent="0.2">
      <c r="A4836" s="488" t="s">
        <v>5093</v>
      </c>
      <c r="B4836" s="489">
        <v>659</v>
      </c>
      <c r="C4836" s="490">
        <v>0</v>
      </c>
      <c r="D4836" s="490">
        <v>138.31</v>
      </c>
      <c r="E4836" s="488"/>
    </row>
    <row r="4837" spans="1:5" x14ac:dyDescent="0.2">
      <c r="A4837" s="488" t="s">
        <v>5094</v>
      </c>
      <c r="B4837" s="489">
        <v>160</v>
      </c>
      <c r="C4837" s="490">
        <v>0</v>
      </c>
      <c r="D4837" s="490">
        <v>97.1</v>
      </c>
      <c r="E4837" s="488"/>
    </row>
    <row r="4838" spans="1:5" x14ac:dyDescent="0.2">
      <c r="A4838" s="488" t="s">
        <v>5095</v>
      </c>
      <c r="B4838" s="489">
        <v>469</v>
      </c>
      <c r="C4838" s="490">
        <v>0</v>
      </c>
      <c r="D4838" s="490">
        <v>154.16999999999999</v>
      </c>
      <c r="E4838" s="488"/>
    </row>
    <row r="4839" spans="1:5" x14ac:dyDescent="0.2">
      <c r="A4839" s="488" t="s">
        <v>5096</v>
      </c>
      <c r="B4839" s="489">
        <v>81</v>
      </c>
      <c r="C4839" s="490">
        <v>69.760000000000005</v>
      </c>
      <c r="D4839" s="490">
        <v>125.72</v>
      </c>
      <c r="E4839" s="488"/>
    </row>
    <row r="4840" spans="1:5" x14ac:dyDescent="0.2">
      <c r="A4840" s="488" t="s">
        <v>5097</v>
      </c>
      <c r="B4840" s="489">
        <v>243</v>
      </c>
      <c r="C4840" s="490">
        <v>0</v>
      </c>
      <c r="D4840" s="490">
        <v>74.86</v>
      </c>
      <c r="E4840" s="488"/>
    </row>
    <row r="4841" spans="1:5" x14ac:dyDescent="0.2">
      <c r="A4841" s="488" t="s">
        <v>5098</v>
      </c>
      <c r="B4841" s="489">
        <v>218</v>
      </c>
      <c r="C4841" s="490">
        <v>302.72000000000003</v>
      </c>
      <c r="D4841" s="490">
        <v>453.33</v>
      </c>
      <c r="E4841" s="488"/>
    </row>
    <row r="4842" spans="1:5" x14ac:dyDescent="0.2">
      <c r="A4842" s="488" t="s">
        <v>5099</v>
      </c>
      <c r="B4842" s="489">
        <v>109</v>
      </c>
      <c r="C4842" s="490">
        <v>307.39</v>
      </c>
      <c r="D4842" s="490">
        <v>382.69</v>
      </c>
      <c r="E4842" s="488"/>
    </row>
    <row r="4843" spans="1:5" x14ac:dyDescent="0.2">
      <c r="A4843" s="488" t="s">
        <v>5100</v>
      </c>
      <c r="B4843" s="489">
        <v>283</v>
      </c>
      <c r="C4843" s="490">
        <v>0</v>
      </c>
      <c r="D4843" s="490">
        <v>108.47</v>
      </c>
      <c r="E4843" s="488"/>
    </row>
    <row r="4844" spans="1:5" x14ac:dyDescent="0.2">
      <c r="A4844" s="488" t="s">
        <v>5101</v>
      </c>
      <c r="B4844" s="489">
        <v>416</v>
      </c>
      <c r="C4844" s="490">
        <v>0</v>
      </c>
      <c r="D4844" s="490">
        <v>203.15</v>
      </c>
      <c r="E4844" s="488"/>
    </row>
    <row r="4845" spans="1:5" x14ac:dyDescent="0.2">
      <c r="A4845" s="488" t="s">
        <v>5102</v>
      </c>
      <c r="B4845" s="489">
        <v>335</v>
      </c>
      <c r="C4845" s="490">
        <v>833.2</v>
      </c>
      <c r="D4845" s="490">
        <v>1064.6400000000001</v>
      </c>
      <c r="E4845" s="488"/>
    </row>
    <row r="4846" spans="1:5" x14ac:dyDescent="0.2">
      <c r="A4846" s="488" t="s">
        <v>5103</v>
      </c>
      <c r="B4846" s="489">
        <v>247</v>
      </c>
      <c r="C4846" s="490">
        <v>34.270000000000003</v>
      </c>
      <c r="D4846" s="490">
        <v>204.92</v>
      </c>
      <c r="E4846" s="488"/>
    </row>
    <row r="4847" spans="1:5" x14ac:dyDescent="0.2">
      <c r="A4847" s="488" t="s">
        <v>5104</v>
      </c>
      <c r="B4847" s="489">
        <v>118</v>
      </c>
      <c r="C4847" s="490">
        <v>71.03</v>
      </c>
      <c r="D4847" s="490">
        <v>152.55000000000001</v>
      </c>
      <c r="E4847" s="488"/>
    </row>
    <row r="4848" spans="1:5" x14ac:dyDescent="0.2">
      <c r="A4848" s="488" t="s">
        <v>5105</v>
      </c>
      <c r="B4848" s="489">
        <v>136</v>
      </c>
      <c r="C4848" s="490">
        <v>288.60000000000002</v>
      </c>
      <c r="D4848" s="490">
        <v>382.56</v>
      </c>
      <c r="E4848" s="488"/>
    </row>
    <row r="4849" spans="1:5" x14ac:dyDescent="0.2">
      <c r="A4849" s="488" t="s">
        <v>5106</v>
      </c>
      <c r="B4849" s="489">
        <v>395</v>
      </c>
      <c r="C4849" s="490">
        <v>0</v>
      </c>
      <c r="D4849" s="490">
        <v>179.89</v>
      </c>
      <c r="E4849" s="488"/>
    </row>
    <row r="4850" spans="1:5" x14ac:dyDescent="0.2">
      <c r="A4850" s="488" t="s">
        <v>5107</v>
      </c>
      <c r="B4850" s="489">
        <v>167</v>
      </c>
      <c r="C4850" s="490">
        <v>0</v>
      </c>
      <c r="D4850" s="490">
        <v>66.59</v>
      </c>
      <c r="E4850" s="488"/>
    </row>
    <row r="4851" spans="1:5" x14ac:dyDescent="0.2">
      <c r="A4851" s="488" t="s">
        <v>5108</v>
      </c>
      <c r="B4851" s="489">
        <v>175</v>
      </c>
      <c r="C4851" s="490">
        <v>197.72</v>
      </c>
      <c r="D4851" s="490">
        <v>318.62</v>
      </c>
      <c r="E4851" s="488"/>
    </row>
    <row r="4852" spans="1:5" x14ac:dyDescent="0.2">
      <c r="A4852" s="488" t="s">
        <v>5109</v>
      </c>
      <c r="B4852" s="489">
        <v>165</v>
      </c>
      <c r="C4852" s="490">
        <v>147.97999999999999</v>
      </c>
      <c r="D4852" s="490">
        <v>261.98</v>
      </c>
      <c r="E4852" s="488"/>
    </row>
    <row r="4853" spans="1:5" x14ac:dyDescent="0.2">
      <c r="A4853" s="488" t="s">
        <v>5110</v>
      </c>
      <c r="B4853" s="489">
        <v>376</v>
      </c>
      <c r="C4853" s="490">
        <v>68.05</v>
      </c>
      <c r="D4853" s="490">
        <v>327.81</v>
      </c>
      <c r="E4853" s="488"/>
    </row>
    <row r="4854" spans="1:5" x14ac:dyDescent="0.2">
      <c r="A4854" s="488" t="s">
        <v>5111</v>
      </c>
      <c r="B4854" s="489">
        <v>355</v>
      </c>
      <c r="C4854" s="490">
        <v>701.3</v>
      </c>
      <c r="D4854" s="490">
        <v>946.56</v>
      </c>
      <c r="E4854" s="488"/>
    </row>
    <row r="4855" spans="1:5" x14ac:dyDescent="0.2">
      <c r="A4855" s="488" t="s">
        <v>5112</v>
      </c>
      <c r="B4855" s="489">
        <v>181</v>
      </c>
      <c r="C4855" s="490">
        <v>32.11</v>
      </c>
      <c r="D4855" s="490">
        <v>157.15</v>
      </c>
      <c r="E4855" s="488"/>
    </row>
    <row r="4856" spans="1:5" x14ac:dyDescent="0.2">
      <c r="A4856" s="488" t="s">
        <v>5113</v>
      </c>
      <c r="B4856" s="489">
        <v>461</v>
      </c>
      <c r="C4856" s="490">
        <v>0</v>
      </c>
      <c r="D4856" s="490">
        <v>74.39</v>
      </c>
      <c r="E4856" s="488"/>
    </row>
    <row r="4857" spans="1:5" x14ac:dyDescent="0.2">
      <c r="A4857" s="488" t="s">
        <v>5114</v>
      </c>
      <c r="B4857" s="489">
        <v>120</v>
      </c>
      <c r="C4857" s="490">
        <v>422.39</v>
      </c>
      <c r="D4857" s="490">
        <v>505.29</v>
      </c>
      <c r="E4857" s="488"/>
    </row>
    <row r="4858" spans="1:5" x14ac:dyDescent="0.2">
      <c r="A4858" s="488" t="s">
        <v>5115</v>
      </c>
      <c r="B4858" s="489">
        <v>289</v>
      </c>
      <c r="C4858" s="490">
        <v>0</v>
      </c>
      <c r="D4858" s="490">
        <v>131.69999999999999</v>
      </c>
      <c r="E4858" s="488"/>
    </row>
    <row r="4859" spans="1:5" x14ac:dyDescent="0.2">
      <c r="A4859" s="488" t="s">
        <v>5116</v>
      </c>
      <c r="B4859" s="489">
        <v>176</v>
      </c>
      <c r="C4859" s="490">
        <v>225.53</v>
      </c>
      <c r="D4859" s="490">
        <v>347.12</v>
      </c>
      <c r="E4859" s="488"/>
    </row>
    <row r="4860" spans="1:5" x14ac:dyDescent="0.2">
      <c r="A4860" s="488" t="s">
        <v>5117</v>
      </c>
      <c r="B4860" s="489">
        <v>206</v>
      </c>
      <c r="C4860" s="490">
        <v>0</v>
      </c>
      <c r="D4860" s="490">
        <v>119.18</v>
      </c>
      <c r="E4860" s="488"/>
    </row>
    <row r="4861" spans="1:5" x14ac:dyDescent="0.2">
      <c r="A4861" s="488" t="s">
        <v>5118</v>
      </c>
      <c r="B4861" s="489">
        <v>268</v>
      </c>
      <c r="C4861" s="490">
        <v>363.39</v>
      </c>
      <c r="D4861" s="490">
        <v>548.54</v>
      </c>
      <c r="E4861" s="488"/>
    </row>
    <row r="4862" spans="1:5" x14ac:dyDescent="0.2">
      <c r="A4862" s="488" t="s">
        <v>5119</v>
      </c>
      <c r="B4862" s="489">
        <v>204</v>
      </c>
      <c r="C4862" s="490">
        <v>0</v>
      </c>
      <c r="D4862" s="490">
        <v>17.440000000000001</v>
      </c>
      <c r="E4862" s="488"/>
    </row>
    <row r="4863" spans="1:5" x14ac:dyDescent="0.2">
      <c r="A4863" s="488" t="s">
        <v>5120</v>
      </c>
      <c r="B4863" s="489">
        <v>171</v>
      </c>
      <c r="C4863" s="490">
        <v>31.85</v>
      </c>
      <c r="D4863" s="490">
        <v>149.99</v>
      </c>
      <c r="E4863" s="488"/>
    </row>
    <row r="4864" spans="1:5" x14ac:dyDescent="0.2">
      <c r="A4864" s="488" t="s">
        <v>5121</v>
      </c>
      <c r="B4864" s="489">
        <v>233</v>
      </c>
      <c r="C4864" s="490">
        <v>40.159999999999997</v>
      </c>
      <c r="D4864" s="490">
        <v>201.13</v>
      </c>
      <c r="E4864" s="488"/>
    </row>
    <row r="4865" spans="1:5" x14ac:dyDescent="0.2">
      <c r="A4865" s="488" t="s">
        <v>5122</v>
      </c>
      <c r="B4865" s="489">
        <v>429</v>
      </c>
      <c r="C4865" s="490">
        <v>0</v>
      </c>
      <c r="D4865" s="490">
        <v>170.04</v>
      </c>
      <c r="E4865" s="488"/>
    </row>
    <row r="4866" spans="1:5" x14ac:dyDescent="0.2">
      <c r="A4866" s="488" t="s">
        <v>5123</v>
      </c>
      <c r="B4866" s="489">
        <v>232</v>
      </c>
      <c r="C4866" s="490">
        <v>603.54999999999995</v>
      </c>
      <c r="D4866" s="490">
        <v>763.83</v>
      </c>
      <c r="E4866" s="488"/>
    </row>
    <row r="4867" spans="1:5" x14ac:dyDescent="0.2">
      <c r="A4867" s="488" t="s">
        <v>5124</v>
      </c>
      <c r="B4867" s="489">
        <v>207</v>
      </c>
      <c r="C4867" s="490">
        <v>0</v>
      </c>
      <c r="D4867" s="490">
        <v>6.47</v>
      </c>
      <c r="E4867" s="488"/>
    </row>
    <row r="4868" spans="1:5" x14ac:dyDescent="0.2">
      <c r="A4868" s="488" t="s">
        <v>5125</v>
      </c>
      <c r="B4868" s="489">
        <v>80</v>
      </c>
      <c r="C4868" s="490">
        <v>0</v>
      </c>
      <c r="D4868" s="490">
        <v>49.73</v>
      </c>
      <c r="E4868" s="488"/>
    </row>
    <row r="4869" spans="1:5" x14ac:dyDescent="0.2">
      <c r="A4869" s="488" t="s">
        <v>5126</v>
      </c>
      <c r="B4869" s="489">
        <v>990</v>
      </c>
      <c r="C4869" s="490">
        <v>0</v>
      </c>
      <c r="D4869" s="490">
        <v>502.55</v>
      </c>
      <c r="E4869" s="488"/>
    </row>
    <row r="4870" spans="1:5" x14ac:dyDescent="0.2">
      <c r="A4870" s="488" t="s">
        <v>5127</v>
      </c>
      <c r="B4870" s="489">
        <v>183</v>
      </c>
      <c r="C4870" s="490">
        <v>0</v>
      </c>
      <c r="D4870" s="490">
        <v>35.03</v>
      </c>
      <c r="E4870" s="488"/>
    </row>
    <row r="4871" spans="1:5" x14ac:dyDescent="0.2">
      <c r="A4871" s="488" t="s">
        <v>5128</v>
      </c>
      <c r="B4871" s="489">
        <v>221</v>
      </c>
      <c r="C4871" s="490">
        <v>0</v>
      </c>
      <c r="D4871" s="490">
        <v>124.25</v>
      </c>
      <c r="E4871" s="488"/>
    </row>
    <row r="4872" spans="1:5" x14ac:dyDescent="0.2">
      <c r="A4872" s="488" t="s">
        <v>5129</v>
      </c>
      <c r="B4872" s="489">
        <v>200</v>
      </c>
      <c r="C4872" s="490">
        <v>126.84</v>
      </c>
      <c r="D4872" s="490">
        <v>265.01</v>
      </c>
      <c r="E4872" s="488"/>
    </row>
    <row r="4873" spans="1:5" x14ac:dyDescent="0.2">
      <c r="A4873" s="488" t="s">
        <v>5130</v>
      </c>
      <c r="B4873" s="489">
        <v>199</v>
      </c>
      <c r="C4873" s="490">
        <v>0</v>
      </c>
      <c r="D4873" s="490">
        <v>25.3</v>
      </c>
      <c r="E4873" s="488"/>
    </row>
    <row r="4874" spans="1:5" x14ac:dyDescent="0.2">
      <c r="A4874" s="488" t="s">
        <v>5131</v>
      </c>
      <c r="B4874" s="489">
        <v>177</v>
      </c>
      <c r="C4874" s="490">
        <v>350.4</v>
      </c>
      <c r="D4874" s="490">
        <v>472.69</v>
      </c>
      <c r="E4874" s="488"/>
    </row>
    <row r="4875" spans="1:5" x14ac:dyDescent="0.2">
      <c r="A4875" s="488" t="s">
        <v>5132</v>
      </c>
      <c r="B4875" s="489">
        <v>207</v>
      </c>
      <c r="C4875" s="490">
        <v>30.71</v>
      </c>
      <c r="D4875" s="490">
        <v>173.72</v>
      </c>
      <c r="E4875" s="488"/>
    </row>
    <row r="4876" spans="1:5" x14ac:dyDescent="0.2">
      <c r="A4876" s="488" t="s">
        <v>5133</v>
      </c>
      <c r="B4876" s="489">
        <v>155</v>
      </c>
      <c r="C4876" s="490">
        <v>638.44000000000005</v>
      </c>
      <c r="D4876" s="490">
        <v>745.53</v>
      </c>
      <c r="E4876" s="488"/>
    </row>
    <row r="4877" spans="1:5" x14ac:dyDescent="0.2">
      <c r="A4877" s="488" t="s">
        <v>5134</v>
      </c>
      <c r="B4877" s="489">
        <v>173</v>
      </c>
      <c r="C4877" s="490">
        <v>0</v>
      </c>
      <c r="D4877" s="490">
        <v>15.96</v>
      </c>
      <c r="E4877" s="488"/>
    </row>
    <row r="4878" spans="1:5" x14ac:dyDescent="0.2">
      <c r="A4878" s="488" t="s">
        <v>5135</v>
      </c>
      <c r="B4878" s="489">
        <v>138</v>
      </c>
      <c r="C4878" s="490">
        <v>483.75</v>
      </c>
      <c r="D4878" s="490">
        <v>579.09</v>
      </c>
      <c r="E4878" s="488"/>
    </row>
    <row r="4879" spans="1:5" x14ac:dyDescent="0.2">
      <c r="A4879" s="488" t="s">
        <v>5136</v>
      </c>
      <c r="B4879" s="489">
        <v>425</v>
      </c>
      <c r="C4879" s="490">
        <v>0</v>
      </c>
      <c r="D4879" s="490">
        <v>181.52</v>
      </c>
      <c r="E4879" s="488"/>
    </row>
    <row r="4880" spans="1:5" x14ac:dyDescent="0.2">
      <c r="A4880" s="488" t="s">
        <v>5137</v>
      </c>
      <c r="B4880" s="489">
        <v>223</v>
      </c>
      <c r="C4880" s="490">
        <v>0</v>
      </c>
      <c r="D4880" s="490">
        <v>42.27</v>
      </c>
      <c r="E4880" s="488"/>
    </row>
    <row r="4881" spans="1:5" x14ac:dyDescent="0.2">
      <c r="A4881" s="488" t="s">
        <v>5138</v>
      </c>
      <c r="B4881" s="489">
        <v>142</v>
      </c>
      <c r="C4881" s="490">
        <v>393.5</v>
      </c>
      <c r="D4881" s="490">
        <v>491.6</v>
      </c>
      <c r="E4881" s="488"/>
    </row>
    <row r="4882" spans="1:5" x14ac:dyDescent="0.2">
      <c r="A4882" s="488" t="s">
        <v>5139</v>
      </c>
      <c r="B4882" s="489">
        <v>177</v>
      </c>
      <c r="C4882" s="490">
        <v>0</v>
      </c>
      <c r="D4882" s="490">
        <v>95.99</v>
      </c>
      <c r="E4882" s="488"/>
    </row>
    <row r="4883" spans="1:5" x14ac:dyDescent="0.2">
      <c r="A4883" s="488" t="s">
        <v>5140</v>
      </c>
      <c r="B4883" s="489">
        <v>229</v>
      </c>
      <c r="C4883" s="490">
        <v>481.62</v>
      </c>
      <c r="D4883" s="490">
        <v>639.82000000000005</v>
      </c>
      <c r="E4883" s="488"/>
    </row>
    <row r="4884" spans="1:5" x14ac:dyDescent="0.2">
      <c r="A4884" s="488" t="s">
        <v>5141</v>
      </c>
      <c r="B4884" s="489">
        <v>157</v>
      </c>
      <c r="C4884" s="490">
        <v>175.4</v>
      </c>
      <c r="D4884" s="490">
        <v>283.86</v>
      </c>
      <c r="E4884" s="488"/>
    </row>
    <row r="4885" spans="1:5" x14ac:dyDescent="0.2">
      <c r="A4885" s="488" t="s">
        <v>5142</v>
      </c>
      <c r="B4885" s="489">
        <v>256</v>
      </c>
      <c r="C4885" s="490">
        <v>0</v>
      </c>
      <c r="D4885" s="490">
        <v>171.96</v>
      </c>
      <c r="E4885" s="488"/>
    </row>
    <row r="4886" spans="1:5" x14ac:dyDescent="0.2">
      <c r="A4886" s="488" t="s">
        <v>5143</v>
      </c>
      <c r="B4886" s="489">
        <v>618</v>
      </c>
      <c r="C4886" s="490">
        <v>0</v>
      </c>
      <c r="D4886" s="490">
        <v>70.069999999999993</v>
      </c>
      <c r="E4886" s="488"/>
    </row>
    <row r="4887" spans="1:5" x14ac:dyDescent="0.2">
      <c r="A4887" s="488" t="s">
        <v>5144</v>
      </c>
      <c r="B4887" s="489">
        <v>381</v>
      </c>
      <c r="C4887" s="490">
        <v>0</v>
      </c>
      <c r="D4887" s="490">
        <v>157.69</v>
      </c>
      <c r="E4887" s="488"/>
    </row>
    <row r="4888" spans="1:5" x14ac:dyDescent="0.2">
      <c r="A4888" s="488" t="s">
        <v>5145</v>
      </c>
      <c r="B4888" s="489">
        <v>288</v>
      </c>
      <c r="C4888" s="490">
        <v>134.74</v>
      </c>
      <c r="D4888" s="490">
        <v>333.71</v>
      </c>
      <c r="E4888" s="488"/>
    </row>
    <row r="4889" spans="1:5" x14ac:dyDescent="0.2">
      <c r="A4889" s="488" t="s">
        <v>5146</v>
      </c>
      <c r="B4889" s="489">
        <v>172</v>
      </c>
      <c r="C4889" s="490">
        <v>203.24</v>
      </c>
      <c r="D4889" s="490">
        <v>322.06</v>
      </c>
      <c r="E4889" s="488"/>
    </row>
    <row r="4890" spans="1:5" x14ac:dyDescent="0.2">
      <c r="A4890" s="488" t="s">
        <v>5147</v>
      </c>
      <c r="B4890" s="489">
        <v>259</v>
      </c>
      <c r="C4890" s="490">
        <v>0</v>
      </c>
      <c r="D4890" s="490">
        <v>61.83</v>
      </c>
      <c r="E4890" s="488"/>
    </row>
    <row r="4891" spans="1:5" x14ac:dyDescent="0.2">
      <c r="A4891" s="488" t="s">
        <v>5148</v>
      </c>
      <c r="B4891" s="489">
        <v>401</v>
      </c>
      <c r="C4891" s="490">
        <v>7.73</v>
      </c>
      <c r="D4891" s="490">
        <v>284.76</v>
      </c>
      <c r="E4891" s="488"/>
    </row>
    <row r="4892" spans="1:5" x14ac:dyDescent="0.2">
      <c r="A4892" s="488" t="s">
        <v>5149</v>
      </c>
      <c r="B4892" s="489">
        <v>314</v>
      </c>
      <c r="C4892" s="490">
        <v>303.23</v>
      </c>
      <c r="D4892" s="490">
        <v>520.16</v>
      </c>
      <c r="E4892" s="488"/>
    </row>
    <row r="4893" spans="1:5" x14ac:dyDescent="0.2">
      <c r="A4893" s="488" t="s">
        <v>5150</v>
      </c>
      <c r="B4893" s="489">
        <v>110</v>
      </c>
      <c r="C4893" s="490">
        <v>0</v>
      </c>
      <c r="D4893" s="490">
        <v>14.22</v>
      </c>
      <c r="E4893" s="488"/>
    </row>
    <row r="4894" spans="1:5" x14ac:dyDescent="0.2">
      <c r="A4894" s="488" t="s">
        <v>5151</v>
      </c>
      <c r="B4894" s="489">
        <v>258</v>
      </c>
      <c r="C4894" s="490">
        <v>181.91</v>
      </c>
      <c r="D4894" s="490">
        <v>360.15</v>
      </c>
      <c r="E4894" s="488"/>
    </row>
    <row r="4895" spans="1:5" x14ac:dyDescent="0.2">
      <c r="A4895" s="488" t="s">
        <v>5152</v>
      </c>
      <c r="B4895" s="489">
        <v>241</v>
      </c>
      <c r="C4895" s="490">
        <v>145.59</v>
      </c>
      <c r="D4895" s="490">
        <v>312.08999999999997</v>
      </c>
      <c r="E4895" s="488"/>
    </row>
    <row r="4896" spans="1:5" x14ac:dyDescent="0.2">
      <c r="A4896" s="488" t="s">
        <v>5153</v>
      </c>
      <c r="B4896" s="489">
        <v>79</v>
      </c>
      <c r="C4896" s="490">
        <v>0</v>
      </c>
      <c r="D4896" s="490">
        <v>37.4</v>
      </c>
      <c r="E4896" s="488"/>
    </row>
    <row r="4897" spans="1:5" x14ac:dyDescent="0.2">
      <c r="A4897" s="488" t="s">
        <v>5154</v>
      </c>
      <c r="B4897" s="489">
        <v>816</v>
      </c>
      <c r="C4897" s="490">
        <v>0</v>
      </c>
      <c r="D4897" s="490">
        <v>282.36</v>
      </c>
      <c r="E4897" s="488"/>
    </row>
    <row r="4898" spans="1:5" x14ac:dyDescent="0.2">
      <c r="A4898" s="488" t="s">
        <v>5155</v>
      </c>
      <c r="B4898" s="489">
        <v>268</v>
      </c>
      <c r="C4898" s="490">
        <v>0</v>
      </c>
      <c r="D4898" s="490">
        <v>124.96</v>
      </c>
      <c r="E4898" s="488"/>
    </row>
    <row r="4899" spans="1:5" x14ac:dyDescent="0.2">
      <c r="A4899" s="488" t="s">
        <v>5156</v>
      </c>
      <c r="B4899" s="489">
        <v>227</v>
      </c>
      <c r="C4899" s="490">
        <v>40.9</v>
      </c>
      <c r="D4899" s="490">
        <v>197.72</v>
      </c>
      <c r="E4899" s="488"/>
    </row>
    <row r="4900" spans="1:5" x14ac:dyDescent="0.2">
      <c r="A4900" s="488" t="s">
        <v>5157</v>
      </c>
      <c r="B4900" s="489">
        <v>246</v>
      </c>
      <c r="C4900" s="490">
        <v>0</v>
      </c>
      <c r="D4900" s="490">
        <v>110.24</v>
      </c>
      <c r="E4900" s="488"/>
    </row>
    <row r="4901" spans="1:5" x14ac:dyDescent="0.2">
      <c r="A4901" s="488" t="s">
        <v>5158</v>
      </c>
      <c r="B4901" s="489">
        <v>207</v>
      </c>
      <c r="C4901" s="490">
        <v>84.75</v>
      </c>
      <c r="D4901" s="490">
        <v>227.76</v>
      </c>
      <c r="E4901" s="488"/>
    </row>
    <row r="4902" spans="1:5" x14ac:dyDescent="0.2">
      <c r="A4902" s="488" t="s">
        <v>5159</v>
      </c>
      <c r="B4902" s="489">
        <v>183</v>
      </c>
      <c r="C4902" s="490">
        <v>54.04</v>
      </c>
      <c r="D4902" s="490">
        <v>180.47</v>
      </c>
      <c r="E4902" s="488"/>
    </row>
    <row r="4903" spans="1:5" x14ac:dyDescent="0.2">
      <c r="A4903" s="488" t="s">
        <v>5160</v>
      </c>
      <c r="B4903" s="489">
        <v>186</v>
      </c>
      <c r="C4903" s="490">
        <v>639.66</v>
      </c>
      <c r="D4903" s="490">
        <v>768.16</v>
      </c>
      <c r="E4903" s="488"/>
    </row>
    <row r="4904" spans="1:5" x14ac:dyDescent="0.2">
      <c r="A4904" s="488" t="s">
        <v>5161</v>
      </c>
      <c r="B4904" s="489">
        <v>408</v>
      </c>
      <c r="C4904" s="490">
        <v>141.55000000000001</v>
      </c>
      <c r="D4904" s="490">
        <v>423.42</v>
      </c>
      <c r="E4904" s="488"/>
    </row>
    <row r="4905" spans="1:5" x14ac:dyDescent="0.2">
      <c r="A4905" s="488" t="s">
        <v>5162</v>
      </c>
      <c r="B4905" s="489">
        <v>52</v>
      </c>
      <c r="C4905" s="490">
        <v>0</v>
      </c>
      <c r="D4905" s="490">
        <v>9.9</v>
      </c>
      <c r="E4905" s="488"/>
    </row>
    <row r="4906" spans="1:5" x14ac:dyDescent="0.2">
      <c r="A4906" s="488" t="s">
        <v>5163</v>
      </c>
      <c r="B4906" s="489">
        <v>422</v>
      </c>
      <c r="C4906" s="490">
        <v>0</v>
      </c>
      <c r="D4906" s="490">
        <v>232.63</v>
      </c>
      <c r="E4906" s="488"/>
    </row>
    <row r="4907" spans="1:5" x14ac:dyDescent="0.2">
      <c r="A4907" s="488" t="s">
        <v>5164</v>
      </c>
      <c r="B4907" s="489">
        <v>201</v>
      </c>
      <c r="C4907" s="490">
        <v>275.29000000000002</v>
      </c>
      <c r="D4907" s="490">
        <v>414.15</v>
      </c>
      <c r="E4907" s="488"/>
    </row>
    <row r="4908" spans="1:5" x14ac:dyDescent="0.2">
      <c r="A4908" s="488" t="s">
        <v>5165</v>
      </c>
      <c r="B4908" s="489">
        <v>156</v>
      </c>
      <c r="C4908" s="490">
        <v>386.07</v>
      </c>
      <c r="D4908" s="490">
        <v>493.85</v>
      </c>
      <c r="E4908" s="488"/>
    </row>
    <row r="4909" spans="1:5" x14ac:dyDescent="0.2">
      <c r="A4909" s="488" t="s">
        <v>5166</v>
      </c>
      <c r="B4909" s="489">
        <v>740</v>
      </c>
      <c r="C4909" s="490">
        <v>120.39</v>
      </c>
      <c r="D4909" s="490">
        <v>631.63</v>
      </c>
      <c r="E4909" s="488"/>
    </row>
    <row r="4910" spans="1:5" x14ac:dyDescent="0.2">
      <c r="A4910" s="488" t="s">
        <v>5167</v>
      </c>
      <c r="B4910" s="489">
        <v>145</v>
      </c>
      <c r="C4910" s="490">
        <v>471.49</v>
      </c>
      <c r="D4910" s="490">
        <v>571.66999999999996</v>
      </c>
      <c r="E4910" s="488"/>
    </row>
    <row r="4911" spans="1:5" x14ac:dyDescent="0.2">
      <c r="A4911" s="488" t="s">
        <v>5168</v>
      </c>
      <c r="B4911" s="489">
        <v>108</v>
      </c>
      <c r="C4911" s="490">
        <v>473.01</v>
      </c>
      <c r="D4911" s="490">
        <v>547.62</v>
      </c>
      <c r="E4911" s="488"/>
    </row>
    <row r="4912" spans="1:5" x14ac:dyDescent="0.2">
      <c r="A4912" s="488" t="s">
        <v>5169</v>
      </c>
      <c r="B4912" s="489">
        <v>126</v>
      </c>
      <c r="C4912" s="490">
        <v>254.99</v>
      </c>
      <c r="D4912" s="490">
        <v>342.03</v>
      </c>
      <c r="E4912" s="488"/>
    </row>
    <row r="4913" spans="1:5" x14ac:dyDescent="0.2">
      <c r="A4913" s="488" t="s">
        <v>5170</v>
      </c>
      <c r="B4913" s="489">
        <v>195</v>
      </c>
      <c r="C4913" s="490">
        <v>466.57</v>
      </c>
      <c r="D4913" s="490">
        <v>601.28</v>
      </c>
      <c r="E4913" s="488"/>
    </row>
    <row r="4914" spans="1:5" x14ac:dyDescent="0.2">
      <c r="A4914" s="488" t="s">
        <v>5171</v>
      </c>
      <c r="B4914" s="489">
        <v>178</v>
      </c>
      <c r="C4914" s="490">
        <v>228.06</v>
      </c>
      <c r="D4914" s="490">
        <v>351.03</v>
      </c>
      <c r="E4914" s="488"/>
    </row>
    <row r="4915" spans="1:5" x14ac:dyDescent="0.2">
      <c r="A4915" s="488" t="s">
        <v>5172</v>
      </c>
      <c r="B4915" s="489">
        <v>188</v>
      </c>
      <c r="C4915" s="490">
        <v>461.89</v>
      </c>
      <c r="D4915" s="490">
        <v>591.77</v>
      </c>
      <c r="E4915" s="488"/>
    </row>
    <row r="4916" spans="1:5" x14ac:dyDescent="0.2">
      <c r="A4916" s="488" t="s">
        <v>5173</v>
      </c>
      <c r="B4916" s="489">
        <v>452</v>
      </c>
      <c r="C4916" s="490">
        <v>0</v>
      </c>
      <c r="D4916" s="490">
        <v>9.3000000000000007</v>
      </c>
      <c r="E4916" s="488"/>
    </row>
    <row r="4917" spans="1:5" x14ac:dyDescent="0.2">
      <c r="A4917" s="488" t="s">
        <v>5174</v>
      </c>
      <c r="B4917" s="489">
        <v>240</v>
      </c>
      <c r="C4917" s="490">
        <v>0</v>
      </c>
      <c r="D4917" s="490">
        <v>127.41</v>
      </c>
      <c r="E4917" s="488"/>
    </row>
    <row r="4918" spans="1:5" x14ac:dyDescent="0.2">
      <c r="A4918" s="488" t="s">
        <v>5175</v>
      </c>
      <c r="B4918" s="489">
        <v>144</v>
      </c>
      <c r="C4918" s="490">
        <v>315.70999999999998</v>
      </c>
      <c r="D4918" s="490">
        <v>415.19</v>
      </c>
      <c r="E4918" s="488"/>
    </row>
    <row r="4919" spans="1:5" x14ac:dyDescent="0.2">
      <c r="A4919" s="488" t="s">
        <v>5176</v>
      </c>
      <c r="B4919" s="489">
        <v>263</v>
      </c>
      <c r="C4919" s="490">
        <v>715.96</v>
      </c>
      <c r="D4919" s="490">
        <v>897.66</v>
      </c>
      <c r="E4919" s="488"/>
    </row>
    <row r="4920" spans="1:5" x14ac:dyDescent="0.2">
      <c r="A4920" s="488" t="s">
        <v>5177</v>
      </c>
      <c r="B4920" s="489">
        <v>145</v>
      </c>
      <c r="C4920" s="490">
        <v>224.88</v>
      </c>
      <c r="D4920" s="490">
        <v>325.06</v>
      </c>
      <c r="E4920" s="488"/>
    </row>
    <row r="4921" spans="1:5" x14ac:dyDescent="0.2">
      <c r="A4921" s="488" t="s">
        <v>5178</v>
      </c>
      <c r="B4921" s="489">
        <v>165</v>
      </c>
      <c r="C4921" s="490">
        <v>645.98</v>
      </c>
      <c r="D4921" s="490">
        <v>759.97</v>
      </c>
      <c r="E4921" s="488"/>
    </row>
    <row r="4922" spans="1:5" x14ac:dyDescent="0.2">
      <c r="A4922" s="488" t="s">
        <v>5179</v>
      </c>
      <c r="B4922" s="489">
        <v>213</v>
      </c>
      <c r="C4922" s="490">
        <v>178.33</v>
      </c>
      <c r="D4922" s="490">
        <v>325.48</v>
      </c>
      <c r="E4922" s="488"/>
    </row>
    <row r="4923" spans="1:5" x14ac:dyDescent="0.2">
      <c r="A4923" s="488" t="s">
        <v>5180</v>
      </c>
      <c r="B4923" s="489">
        <v>180</v>
      </c>
      <c r="C4923" s="490">
        <v>301.8</v>
      </c>
      <c r="D4923" s="490">
        <v>426.15</v>
      </c>
      <c r="E4923" s="488"/>
    </row>
    <row r="4924" spans="1:5" x14ac:dyDescent="0.2">
      <c r="A4924" s="488" t="s">
        <v>5181</v>
      </c>
      <c r="B4924" s="489">
        <v>375</v>
      </c>
      <c r="C4924" s="490">
        <v>421.81</v>
      </c>
      <c r="D4924" s="490">
        <v>680.89</v>
      </c>
      <c r="E4924" s="488"/>
    </row>
    <row r="4925" spans="1:5" x14ac:dyDescent="0.2">
      <c r="A4925" s="488" t="s">
        <v>5182</v>
      </c>
      <c r="B4925" s="489">
        <v>393</v>
      </c>
      <c r="C4925" s="490">
        <v>235.28</v>
      </c>
      <c r="D4925" s="490">
        <v>506.78</v>
      </c>
      <c r="E4925" s="488"/>
    </row>
    <row r="4926" spans="1:5" x14ac:dyDescent="0.2">
      <c r="A4926" s="488" t="s">
        <v>5183</v>
      </c>
      <c r="B4926" s="489">
        <v>202</v>
      </c>
      <c r="C4926" s="490">
        <v>425.44</v>
      </c>
      <c r="D4926" s="490">
        <v>565</v>
      </c>
      <c r="E4926" s="488"/>
    </row>
    <row r="4927" spans="1:5" x14ac:dyDescent="0.2">
      <c r="A4927" s="488" t="s">
        <v>5184</v>
      </c>
      <c r="B4927" s="489">
        <v>288</v>
      </c>
      <c r="C4927" s="490">
        <v>286.01</v>
      </c>
      <c r="D4927" s="490">
        <v>484.98</v>
      </c>
      <c r="E4927" s="488"/>
    </row>
    <row r="4928" spans="1:5" x14ac:dyDescent="0.2">
      <c r="A4928" s="488" t="s">
        <v>5185</v>
      </c>
      <c r="B4928" s="489">
        <v>170</v>
      </c>
      <c r="C4928" s="490">
        <v>446.71</v>
      </c>
      <c r="D4928" s="490">
        <v>564.16</v>
      </c>
      <c r="E4928" s="488"/>
    </row>
    <row r="4929" spans="1:5" x14ac:dyDescent="0.2">
      <c r="A4929" s="488" t="s">
        <v>5186</v>
      </c>
      <c r="B4929" s="489">
        <v>386</v>
      </c>
      <c r="C4929" s="490">
        <v>0</v>
      </c>
      <c r="D4929" s="490">
        <v>158.01</v>
      </c>
      <c r="E4929" s="488"/>
    </row>
    <row r="4930" spans="1:5" x14ac:dyDescent="0.2">
      <c r="A4930" s="488" t="s">
        <v>5187</v>
      </c>
      <c r="B4930" s="489">
        <v>185</v>
      </c>
      <c r="C4930" s="490">
        <v>55.37</v>
      </c>
      <c r="D4930" s="490">
        <v>183.18</v>
      </c>
      <c r="E4930" s="488"/>
    </row>
    <row r="4931" spans="1:5" x14ac:dyDescent="0.2">
      <c r="A4931" s="488" t="s">
        <v>5188</v>
      </c>
      <c r="B4931" s="489">
        <v>362</v>
      </c>
      <c r="C4931" s="490">
        <v>0</v>
      </c>
      <c r="D4931" s="490">
        <v>140.49</v>
      </c>
      <c r="E4931" s="488"/>
    </row>
    <row r="4932" spans="1:5" x14ac:dyDescent="0.2">
      <c r="A4932" s="488" t="s">
        <v>5189</v>
      </c>
      <c r="B4932" s="489">
        <v>119</v>
      </c>
      <c r="C4932" s="490">
        <v>232.35</v>
      </c>
      <c r="D4932" s="490">
        <v>314.56</v>
      </c>
      <c r="E4932" s="488"/>
    </row>
    <row r="4933" spans="1:5" x14ac:dyDescent="0.2">
      <c r="A4933" s="488" t="s">
        <v>5190</v>
      </c>
      <c r="B4933" s="489">
        <v>128</v>
      </c>
      <c r="C4933" s="490">
        <v>235.3</v>
      </c>
      <c r="D4933" s="490">
        <v>323.73</v>
      </c>
      <c r="E4933" s="488"/>
    </row>
    <row r="4934" spans="1:5" x14ac:dyDescent="0.2">
      <c r="A4934" s="488" t="s">
        <v>5191</v>
      </c>
      <c r="B4934" s="489">
        <v>278</v>
      </c>
      <c r="C4934" s="490">
        <v>0</v>
      </c>
      <c r="D4934" s="490">
        <v>18.96</v>
      </c>
      <c r="E4934" s="488"/>
    </row>
    <row r="4935" spans="1:5" x14ac:dyDescent="0.2">
      <c r="A4935" s="488" t="s">
        <v>5192</v>
      </c>
      <c r="B4935" s="489">
        <v>312</v>
      </c>
      <c r="C4935" s="490">
        <v>0</v>
      </c>
      <c r="D4935" s="490">
        <v>51.38</v>
      </c>
      <c r="E4935" s="488"/>
    </row>
    <row r="4936" spans="1:5" x14ac:dyDescent="0.2">
      <c r="A4936" s="488" t="s">
        <v>5193</v>
      </c>
      <c r="B4936" s="489">
        <v>150</v>
      </c>
      <c r="C4936" s="490">
        <v>516.16999999999996</v>
      </c>
      <c r="D4936" s="490">
        <v>619.79999999999995</v>
      </c>
      <c r="E4936" s="488"/>
    </row>
    <row r="4937" spans="1:5" x14ac:dyDescent="0.2">
      <c r="A4937" s="488" t="s">
        <v>5194</v>
      </c>
      <c r="B4937" s="489">
        <v>401</v>
      </c>
      <c r="C4937" s="490">
        <v>0</v>
      </c>
      <c r="D4937" s="490">
        <v>213.78</v>
      </c>
      <c r="E4937" s="488"/>
    </row>
    <row r="4938" spans="1:5" x14ac:dyDescent="0.2">
      <c r="A4938" s="488" t="s">
        <v>5195</v>
      </c>
      <c r="B4938" s="489">
        <v>263</v>
      </c>
      <c r="C4938" s="490">
        <v>241.22</v>
      </c>
      <c r="D4938" s="490">
        <v>422.92</v>
      </c>
      <c r="E4938" s="488"/>
    </row>
    <row r="4939" spans="1:5" x14ac:dyDescent="0.2">
      <c r="A4939" s="488" t="s">
        <v>5196</v>
      </c>
      <c r="B4939" s="489">
        <v>533</v>
      </c>
      <c r="C4939" s="490">
        <v>0</v>
      </c>
      <c r="D4939" s="490">
        <v>31.39</v>
      </c>
      <c r="E4939" s="488"/>
    </row>
    <row r="4940" spans="1:5" x14ac:dyDescent="0.2">
      <c r="A4940" s="488" t="s">
        <v>5197</v>
      </c>
      <c r="B4940" s="489">
        <v>211</v>
      </c>
      <c r="C4940" s="490">
        <v>52.01</v>
      </c>
      <c r="D4940" s="490">
        <v>197.78</v>
      </c>
      <c r="E4940" s="488"/>
    </row>
    <row r="4941" spans="1:5" x14ac:dyDescent="0.2">
      <c r="A4941" s="488" t="s">
        <v>5198</v>
      </c>
      <c r="B4941" s="489">
        <v>226</v>
      </c>
      <c r="C4941" s="490">
        <v>588.59</v>
      </c>
      <c r="D4941" s="490">
        <v>744.73</v>
      </c>
      <c r="E4941" s="488"/>
    </row>
    <row r="4942" spans="1:5" x14ac:dyDescent="0.2">
      <c r="A4942" s="488" t="s">
        <v>5199</v>
      </c>
      <c r="B4942" s="489">
        <v>228</v>
      </c>
      <c r="C4942" s="490">
        <v>0</v>
      </c>
      <c r="D4942" s="490">
        <v>155.52000000000001</v>
      </c>
      <c r="E4942" s="488"/>
    </row>
    <row r="4943" spans="1:5" x14ac:dyDescent="0.2">
      <c r="A4943" s="488" t="s">
        <v>5200</v>
      </c>
      <c r="B4943" s="489">
        <v>116</v>
      </c>
      <c r="C4943" s="490">
        <v>0</v>
      </c>
      <c r="D4943" s="490">
        <v>8.84</v>
      </c>
      <c r="E4943" s="488"/>
    </row>
    <row r="4944" spans="1:5" x14ac:dyDescent="0.2">
      <c r="A4944" s="488" t="s">
        <v>5201</v>
      </c>
      <c r="B4944" s="489">
        <v>425</v>
      </c>
      <c r="C4944" s="490">
        <v>0</v>
      </c>
      <c r="D4944" s="490">
        <v>65.2</v>
      </c>
      <c r="E4944" s="488"/>
    </row>
    <row r="4945" spans="1:5" x14ac:dyDescent="0.2">
      <c r="A4945" s="488" t="s">
        <v>5202</v>
      </c>
      <c r="B4945" s="489">
        <v>227</v>
      </c>
      <c r="C4945" s="490">
        <v>324.43</v>
      </c>
      <c r="D4945" s="490">
        <v>481.26</v>
      </c>
      <c r="E4945" s="488"/>
    </row>
    <row r="4946" spans="1:5" x14ac:dyDescent="0.2">
      <c r="A4946" s="488" t="s">
        <v>5203</v>
      </c>
      <c r="B4946" s="489">
        <v>414</v>
      </c>
      <c r="C4946" s="490">
        <v>0</v>
      </c>
      <c r="D4946" s="490">
        <v>227.92</v>
      </c>
      <c r="E4946" s="488"/>
    </row>
    <row r="4947" spans="1:5" x14ac:dyDescent="0.2">
      <c r="A4947" s="488" t="s">
        <v>5204</v>
      </c>
      <c r="B4947" s="489">
        <v>298</v>
      </c>
      <c r="C4947" s="490">
        <v>393.65</v>
      </c>
      <c r="D4947" s="490">
        <v>599.52</v>
      </c>
      <c r="E4947" s="488"/>
    </row>
    <row r="4948" spans="1:5" x14ac:dyDescent="0.2">
      <c r="A4948" s="488" t="s">
        <v>5205</v>
      </c>
      <c r="B4948" s="489">
        <v>163</v>
      </c>
      <c r="C4948" s="490">
        <v>46.77</v>
      </c>
      <c r="D4948" s="490">
        <v>159.38</v>
      </c>
      <c r="E4948" s="488"/>
    </row>
    <row r="4949" spans="1:5" x14ac:dyDescent="0.2">
      <c r="A4949" s="488" t="s">
        <v>5206</v>
      </c>
      <c r="B4949" s="489">
        <v>322</v>
      </c>
      <c r="C4949" s="490">
        <v>0</v>
      </c>
      <c r="D4949" s="490">
        <v>101.33</v>
      </c>
      <c r="E4949" s="488"/>
    </row>
    <row r="4950" spans="1:5" x14ac:dyDescent="0.2">
      <c r="A4950" s="488" t="s">
        <v>5207</v>
      </c>
      <c r="B4950" s="489">
        <v>302</v>
      </c>
      <c r="C4950" s="490">
        <v>0</v>
      </c>
      <c r="D4950" s="490">
        <v>174.3</v>
      </c>
      <c r="E4950" s="488"/>
    </row>
    <row r="4951" spans="1:5" x14ac:dyDescent="0.2">
      <c r="A4951" s="488" t="s">
        <v>5208</v>
      </c>
      <c r="B4951" s="489">
        <v>276</v>
      </c>
      <c r="C4951" s="490">
        <v>43.39</v>
      </c>
      <c r="D4951" s="490">
        <v>234.07</v>
      </c>
      <c r="E4951" s="488"/>
    </row>
    <row r="4952" spans="1:5" x14ac:dyDescent="0.2">
      <c r="A4952" s="488" t="s">
        <v>5209</v>
      </c>
      <c r="B4952" s="489">
        <v>91</v>
      </c>
      <c r="C4952" s="490">
        <v>108.42</v>
      </c>
      <c r="D4952" s="490">
        <v>171.29</v>
      </c>
      <c r="E4952" s="488"/>
    </row>
    <row r="4953" spans="1:5" x14ac:dyDescent="0.2">
      <c r="A4953" s="488" t="s">
        <v>5210</v>
      </c>
      <c r="B4953" s="489">
        <v>272</v>
      </c>
      <c r="C4953" s="490">
        <v>0</v>
      </c>
      <c r="D4953" s="490">
        <v>117.36</v>
      </c>
      <c r="E4953" s="488"/>
    </row>
    <row r="4954" spans="1:5" x14ac:dyDescent="0.2">
      <c r="A4954" s="488" t="s">
        <v>5211</v>
      </c>
      <c r="B4954" s="489">
        <v>382</v>
      </c>
      <c r="C4954" s="490">
        <v>0</v>
      </c>
      <c r="D4954" s="490">
        <v>106.65</v>
      </c>
      <c r="E4954" s="488"/>
    </row>
    <row r="4955" spans="1:5" x14ac:dyDescent="0.2">
      <c r="A4955" s="488" t="s">
        <v>5212</v>
      </c>
      <c r="B4955" s="489">
        <v>166</v>
      </c>
      <c r="C4955" s="490">
        <v>266.87</v>
      </c>
      <c r="D4955" s="490">
        <v>381.55</v>
      </c>
      <c r="E4955" s="488"/>
    </row>
    <row r="4956" spans="1:5" x14ac:dyDescent="0.2">
      <c r="A4956" s="488" t="s">
        <v>5213</v>
      </c>
      <c r="B4956" s="489">
        <v>181</v>
      </c>
      <c r="C4956" s="490">
        <v>664.25</v>
      </c>
      <c r="D4956" s="490">
        <v>789.29</v>
      </c>
      <c r="E4956" s="488"/>
    </row>
    <row r="4957" spans="1:5" x14ac:dyDescent="0.2">
      <c r="A4957" s="488" t="s">
        <v>5214</v>
      </c>
      <c r="B4957" s="489">
        <v>877</v>
      </c>
      <c r="C4957" s="490">
        <v>151.72</v>
      </c>
      <c r="D4957" s="490">
        <v>757.6</v>
      </c>
      <c r="E4957" s="488"/>
    </row>
    <row r="4958" spans="1:5" x14ac:dyDescent="0.2">
      <c r="A4958" s="488" t="s">
        <v>5215</v>
      </c>
      <c r="B4958" s="489">
        <v>360</v>
      </c>
      <c r="C4958" s="490">
        <v>505.48</v>
      </c>
      <c r="D4958" s="490">
        <v>754.19</v>
      </c>
      <c r="E4958" s="488"/>
    </row>
    <row r="4959" spans="1:5" x14ac:dyDescent="0.2">
      <c r="A4959" s="488" t="s">
        <v>5216</v>
      </c>
      <c r="B4959" s="489">
        <v>535</v>
      </c>
      <c r="C4959" s="490">
        <v>848.05</v>
      </c>
      <c r="D4959" s="490">
        <v>1217.6600000000001</v>
      </c>
      <c r="E4959" s="488"/>
    </row>
    <row r="4960" spans="1:5" x14ac:dyDescent="0.2">
      <c r="A4960" s="488" t="s">
        <v>5217</v>
      </c>
      <c r="B4960" s="489">
        <v>450</v>
      </c>
      <c r="C4960" s="490">
        <v>164.2</v>
      </c>
      <c r="D4960" s="490">
        <v>475.09</v>
      </c>
      <c r="E4960" s="488"/>
    </row>
    <row r="4961" spans="1:5" x14ac:dyDescent="0.2">
      <c r="A4961" s="488" t="s">
        <v>5218</v>
      </c>
      <c r="B4961" s="489">
        <v>163</v>
      </c>
      <c r="C4961" s="490">
        <v>607.28</v>
      </c>
      <c r="D4961" s="490">
        <v>719.89</v>
      </c>
      <c r="E4961" s="488"/>
    </row>
    <row r="4962" spans="1:5" x14ac:dyDescent="0.2">
      <c r="A4962" s="488" t="s">
        <v>5219</v>
      </c>
      <c r="B4962" s="489">
        <v>456</v>
      </c>
      <c r="C4962" s="490">
        <v>0</v>
      </c>
      <c r="D4962" s="490">
        <v>157.51</v>
      </c>
      <c r="E4962" s="488"/>
    </row>
    <row r="4963" spans="1:5" x14ac:dyDescent="0.2">
      <c r="A4963" s="488" t="s">
        <v>5220</v>
      </c>
      <c r="B4963" s="489">
        <v>387</v>
      </c>
      <c r="C4963" s="490">
        <v>0</v>
      </c>
      <c r="D4963" s="490">
        <v>118.12</v>
      </c>
      <c r="E4963" s="488"/>
    </row>
    <row r="4964" spans="1:5" x14ac:dyDescent="0.2">
      <c r="A4964" s="488" t="s">
        <v>5221</v>
      </c>
      <c r="B4964" s="489">
        <v>226</v>
      </c>
      <c r="C4964" s="490">
        <v>383.16</v>
      </c>
      <c r="D4964" s="490">
        <v>539.29</v>
      </c>
      <c r="E4964" s="488"/>
    </row>
    <row r="4965" spans="1:5" x14ac:dyDescent="0.2">
      <c r="A4965" s="488" t="s">
        <v>5222</v>
      </c>
      <c r="B4965" s="489">
        <v>442</v>
      </c>
      <c r="C4965" s="490">
        <v>0</v>
      </c>
      <c r="D4965" s="490">
        <v>244.59</v>
      </c>
      <c r="E4965" s="488"/>
    </row>
    <row r="4966" spans="1:5" x14ac:dyDescent="0.2">
      <c r="A4966" s="488" t="s">
        <v>5223</v>
      </c>
      <c r="B4966" s="489">
        <v>75</v>
      </c>
      <c r="C4966" s="490">
        <v>300.13</v>
      </c>
      <c r="D4966" s="490">
        <v>351.95</v>
      </c>
      <c r="E4966" s="488"/>
    </row>
    <row r="4967" spans="1:5" x14ac:dyDescent="0.2">
      <c r="A4967" s="488" t="s">
        <v>5224</v>
      </c>
      <c r="B4967" s="489">
        <v>209</v>
      </c>
      <c r="C4967" s="490">
        <v>0</v>
      </c>
      <c r="D4967" s="490">
        <v>114.57</v>
      </c>
      <c r="E4967" s="488"/>
    </row>
    <row r="4968" spans="1:5" x14ac:dyDescent="0.2">
      <c r="A4968" s="488" t="s">
        <v>5225</v>
      </c>
      <c r="B4968" s="489">
        <v>516</v>
      </c>
      <c r="C4968" s="490">
        <v>337.61</v>
      </c>
      <c r="D4968" s="490">
        <v>694.1</v>
      </c>
      <c r="E4968" s="488"/>
    </row>
    <row r="4969" spans="1:5" x14ac:dyDescent="0.2">
      <c r="A4969" s="488" t="s">
        <v>5226</v>
      </c>
      <c r="B4969" s="489">
        <v>646</v>
      </c>
      <c r="C4969" s="490">
        <v>0</v>
      </c>
      <c r="D4969" s="490">
        <v>141.66999999999999</v>
      </c>
      <c r="E4969" s="488"/>
    </row>
    <row r="4970" spans="1:5" x14ac:dyDescent="0.2">
      <c r="A4970" s="488" t="s">
        <v>5227</v>
      </c>
      <c r="B4970" s="489">
        <v>276</v>
      </c>
      <c r="C4970" s="490">
        <v>139.44999999999999</v>
      </c>
      <c r="D4970" s="490">
        <v>330.12</v>
      </c>
      <c r="E4970" s="488"/>
    </row>
    <row r="4971" spans="1:5" x14ac:dyDescent="0.2">
      <c r="A4971" s="488" t="s">
        <v>5228</v>
      </c>
      <c r="B4971" s="489">
        <v>249</v>
      </c>
      <c r="C4971" s="490">
        <v>701.28</v>
      </c>
      <c r="D4971" s="490">
        <v>873.3</v>
      </c>
      <c r="E4971" s="488"/>
    </row>
    <row r="4972" spans="1:5" x14ac:dyDescent="0.2">
      <c r="A4972" s="488" t="s">
        <v>5229</v>
      </c>
      <c r="B4972" s="489">
        <v>220</v>
      </c>
      <c r="C4972" s="490">
        <v>489.19</v>
      </c>
      <c r="D4972" s="490">
        <v>641.17999999999995</v>
      </c>
      <c r="E4972" s="488"/>
    </row>
    <row r="4973" spans="1:5" x14ac:dyDescent="0.2">
      <c r="A4973" s="488" t="s">
        <v>5230</v>
      </c>
      <c r="B4973" s="489">
        <v>125</v>
      </c>
      <c r="C4973" s="490">
        <v>115.91</v>
      </c>
      <c r="D4973" s="490">
        <v>202.27</v>
      </c>
      <c r="E4973" s="488"/>
    </row>
    <row r="4974" spans="1:5" x14ac:dyDescent="0.2">
      <c r="A4974" s="488" t="s">
        <v>5231</v>
      </c>
      <c r="B4974" s="489">
        <v>191</v>
      </c>
      <c r="C4974" s="490">
        <v>47.92</v>
      </c>
      <c r="D4974" s="490">
        <v>179.87</v>
      </c>
      <c r="E4974" s="488"/>
    </row>
    <row r="4975" spans="1:5" x14ac:dyDescent="0.2">
      <c r="A4975" s="488" t="s">
        <v>5232</v>
      </c>
      <c r="B4975" s="489">
        <v>355</v>
      </c>
      <c r="C4975" s="490">
        <v>1180.6300000000001</v>
      </c>
      <c r="D4975" s="490">
        <v>1425.89</v>
      </c>
      <c r="E4975" s="488"/>
    </row>
    <row r="4976" spans="1:5" x14ac:dyDescent="0.2">
      <c r="A4976" s="488" t="s">
        <v>5233</v>
      </c>
      <c r="B4976" s="489">
        <v>269</v>
      </c>
      <c r="C4976" s="490">
        <v>872.54</v>
      </c>
      <c r="D4976" s="490">
        <v>1058.3800000000001</v>
      </c>
      <c r="E4976" s="488"/>
    </row>
    <row r="4977" spans="1:5" x14ac:dyDescent="0.2">
      <c r="A4977" s="488" t="s">
        <v>5234</v>
      </c>
      <c r="B4977" s="489">
        <v>375</v>
      </c>
      <c r="C4977" s="490">
        <v>67.58</v>
      </c>
      <c r="D4977" s="490">
        <v>326.64999999999998</v>
      </c>
      <c r="E4977" s="488"/>
    </row>
    <row r="4978" spans="1:5" x14ac:dyDescent="0.2">
      <c r="A4978" s="488" t="s">
        <v>5235</v>
      </c>
      <c r="B4978" s="489">
        <v>138</v>
      </c>
      <c r="C4978" s="490">
        <v>54.99</v>
      </c>
      <c r="D4978" s="490">
        <v>150.33000000000001</v>
      </c>
      <c r="E4978" s="488"/>
    </row>
    <row r="4979" spans="1:5" x14ac:dyDescent="0.2">
      <c r="A4979" s="488" t="s">
        <v>5236</v>
      </c>
      <c r="B4979" s="489">
        <v>360</v>
      </c>
      <c r="C4979" s="490">
        <v>0</v>
      </c>
      <c r="D4979" s="490">
        <v>192.38</v>
      </c>
      <c r="E4979" s="488"/>
    </row>
    <row r="4980" spans="1:5" x14ac:dyDescent="0.2">
      <c r="A4980" s="488" t="s">
        <v>5237</v>
      </c>
      <c r="B4980" s="489">
        <v>330</v>
      </c>
      <c r="C4980" s="490">
        <v>556.78</v>
      </c>
      <c r="D4980" s="490">
        <v>784.76</v>
      </c>
      <c r="E4980" s="488"/>
    </row>
    <row r="4981" spans="1:5" x14ac:dyDescent="0.2">
      <c r="A4981" s="488" t="s">
        <v>5238</v>
      </c>
      <c r="B4981" s="489">
        <v>177</v>
      </c>
      <c r="C4981" s="490">
        <v>570.92999999999995</v>
      </c>
      <c r="D4981" s="490">
        <v>693.22</v>
      </c>
      <c r="E4981" s="488"/>
    </row>
    <row r="4982" spans="1:5" x14ac:dyDescent="0.2">
      <c r="A4982" s="488" t="s">
        <v>5239</v>
      </c>
      <c r="B4982" s="489">
        <v>168</v>
      </c>
      <c r="C4982" s="490">
        <v>0</v>
      </c>
      <c r="D4982" s="490">
        <v>94.33</v>
      </c>
      <c r="E4982" s="488"/>
    </row>
    <row r="4983" spans="1:5" x14ac:dyDescent="0.2">
      <c r="A4983" s="488" t="s">
        <v>5240</v>
      </c>
      <c r="B4983" s="489">
        <v>266</v>
      </c>
      <c r="C4983" s="490">
        <v>16.21</v>
      </c>
      <c r="D4983" s="490">
        <v>199.97</v>
      </c>
      <c r="E4983" s="488"/>
    </row>
    <row r="4984" spans="1:5" x14ac:dyDescent="0.2">
      <c r="A4984" s="488" t="s">
        <v>5241</v>
      </c>
      <c r="B4984" s="489">
        <v>406</v>
      </c>
      <c r="C4984" s="490">
        <v>0</v>
      </c>
      <c r="D4984" s="490">
        <v>58</v>
      </c>
      <c r="E4984" s="488"/>
    </row>
    <row r="4985" spans="1:5" x14ac:dyDescent="0.2">
      <c r="A4985" s="488" t="s">
        <v>5242</v>
      </c>
      <c r="B4985" s="489">
        <v>280</v>
      </c>
      <c r="C4985" s="490">
        <v>0</v>
      </c>
      <c r="D4985" s="490">
        <v>92.69</v>
      </c>
      <c r="E4985" s="488"/>
    </row>
    <row r="4986" spans="1:5" x14ac:dyDescent="0.2">
      <c r="A4986" s="488" t="s">
        <v>5243</v>
      </c>
      <c r="B4986" s="489">
        <v>422</v>
      </c>
      <c r="C4986" s="490">
        <v>0</v>
      </c>
      <c r="D4986" s="490">
        <v>250.94</v>
      </c>
      <c r="E4986" s="488"/>
    </row>
    <row r="4987" spans="1:5" x14ac:dyDescent="0.2">
      <c r="A4987" s="488" t="s">
        <v>5244</v>
      </c>
      <c r="B4987" s="489">
        <v>160</v>
      </c>
      <c r="C4987" s="490">
        <v>0</v>
      </c>
      <c r="D4987" s="490">
        <v>40.659999999999997</v>
      </c>
      <c r="E4987" s="488"/>
    </row>
    <row r="4988" spans="1:5" x14ac:dyDescent="0.2">
      <c r="A4988" s="488" t="s">
        <v>5245</v>
      </c>
      <c r="B4988" s="489">
        <v>412</v>
      </c>
      <c r="C4988" s="490">
        <v>552.65</v>
      </c>
      <c r="D4988" s="490">
        <v>837.29</v>
      </c>
      <c r="E4988" s="488"/>
    </row>
    <row r="4989" spans="1:5" x14ac:dyDescent="0.2">
      <c r="A4989" s="488" t="s">
        <v>5246</v>
      </c>
      <c r="B4989" s="489">
        <v>296</v>
      </c>
      <c r="C4989" s="490">
        <v>429.46</v>
      </c>
      <c r="D4989" s="490">
        <v>633.96</v>
      </c>
      <c r="E4989" s="488"/>
    </row>
    <row r="4990" spans="1:5" x14ac:dyDescent="0.2">
      <c r="A4990" s="488" t="s">
        <v>5247</v>
      </c>
      <c r="B4990" s="489">
        <v>153</v>
      </c>
      <c r="C4990" s="490">
        <v>15.29</v>
      </c>
      <c r="D4990" s="490">
        <v>120.99</v>
      </c>
      <c r="E4990" s="488"/>
    </row>
    <row r="4991" spans="1:5" x14ac:dyDescent="0.2">
      <c r="A4991" s="488" t="s">
        <v>5248</v>
      </c>
      <c r="B4991" s="489">
        <v>221</v>
      </c>
      <c r="C4991" s="490">
        <v>9.92</v>
      </c>
      <c r="D4991" s="490">
        <v>162.6</v>
      </c>
      <c r="E4991" s="488"/>
    </row>
    <row r="4992" spans="1:5" x14ac:dyDescent="0.2">
      <c r="A4992" s="488" t="s">
        <v>5249</v>
      </c>
      <c r="B4992" s="489">
        <v>311</v>
      </c>
      <c r="C4992" s="490">
        <v>97.62</v>
      </c>
      <c r="D4992" s="490">
        <v>312.48</v>
      </c>
      <c r="E4992" s="488"/>
    </row>
    <row r="4993" spans="1:5" x14ac:dyDescent="0.2">
      <c r="A4993" s="488" t="s">
        <v>5250</v>
      </c>
      <c r="B4993" s="489">
        <v>380</v>
      </c>
      <c r="C4993" s="490">
        <v>0</v>
      </c>
      <c r="D4993" s="490">
        <v>178.44</v>
      </c>
      <c r="E4993" s="488"/>
    </row>
    <row r="4994" spans="1:5" x14ac:dyDescent="0.2">
      <c r="A4994" s="488" t="s">
        <v>5251</v>
      </c>
      <c r="B4994" s="489">
        <v>271</v>
      </c>
      <c r="C4994" s="490">
        <v>0</v>
      </c>
      <c r="D4994" s="490">
        <v>37.299999999999997</v>
      </c>
      <c r="E4994" s="488"/>
    </row>
    <row r="4995" spans="1:5" x14ac:dyDescent="0.2">
      <c r="A4995" s="488" t="s">
        <v>5252</v>
      </c>
      <c r="B4995" s="489">
        <v>379</v>
      </c>
      <c r="C4995" s="490">
        <v>0</v>
      </c>
      <c r="D4995" s="490">
        <v>10.71</v>
      </c>
      <c r="E4995" s="488"/>
    </row>
    <row r="4996" spans="1:5" x14ac:dyDescent="0.2">
      <c r="A4996" s="488" t="s">
        <v>5253</v>
      </c>
      <c r="B4996" s="489">
        <v>226</v>
      </c>
      <c r="C4996" s="490">
        <v>0</v>
      </c>
      <c r="D4996" s="490">
        <v>114</v>
      </c>
      <c r="E4996" s="488"/>
    </row>
    <row r="4997" spans="1:5" x14ac:dyDescent="0.2">
      <c r="A4997" s="488" t="s">
        <v>5254</v>
      </c>
      <c r="B4997" s="489">
        <v>197</v>
      </c>
      <c r="C4997" s="490">
        <v>24.28</v>
      </c>
      <c r="D4997" s="490">
        <v>160.38</v>
      </c>
      <c r="E4997" s="488"/>
    </row>
    <row r="4998" spans="1:5" x14ac:dyDescent="0.2">
      <c r="A4998" s="488" t="s">
        <v>5255</v>
      </c>
      <c r="B4998" s="489">
        <v>166</v>
      </c>
      <c r="C4998" s="490">
        <v>579.34</v>
      </c>
      <c r="D4998" s="490">
        <v>694.02</v>
      </c>
      <c r="E4998" s="488"/>
    </row>
    <row r="4999" spans="1:5" x14ac:dyDescent="0.2">
      <c r="A4999" s="488" t="s">
        <v>5256</v>
      </c>
      <c r="B4999" s="489">
        <v>231</v>
      </c>
      <c r="C4999" s="490">
        <v>833.84</v>
      </c>
      <c r="D4999" s="490">
        <v>993.43</v>
      </c>
      <c r="E4999" s="488"/>
    </row>
    <row r="5000" spans="1:5" x14ac:dyDescent="0.2">
      <c r="A5000" s="488" t="s">
        <v>5257</v>
      </c>
      <c r="B5000" s="489">
        <v>99</v>
      </c>
      <c r="C5000" s="490">
        <v>146.22</v>
      </c>
      <c r="D5000" s="490">
        <v>214.62</v>
      </c>
      <c r="E5000" s="488"/>
    </row>
    <row r="5001" spans="1:5" x14ac:dyDescent="0.2">
      <c r="A5001" s="488" t="s">
        <v>5258</v>
      </c>
      <c r="B5001" s="489">
        <v>206</v>
      </c>
      <c r="C5001" s="490">
        <v>515.57000000000005</v>
      </c>
      <c r="D5001" s="490">
        <v>657.89</v>
      </c>
      <c r="E5001" s="488"/>
    </row>
    <row r="5002" spans="1:5" x14ac:dyDescent="0.2">
      <c r="A5002" s="488" t="s">
        <v>5259</v>
      </c>
      <c r="B5002" s="489">
        <v>229</v>
      </c>
      <c r="C5002" s="490">
        <v>84.01</v>
      </c>
      <c r="D5002" s="490">
        <v>242.21</v>
      </c>
      <c r="E5002" s="488"/>
    </row>
    <row r="5003" spans="1:5" x14ac:dyDescent="0.2">
      <c r="A5003" s="488" t="s">
        <v>5260</v>
      </c>
      <c r="B5003" s="489">
        <v>203</v>
      </c>
      <c r="C5003" s="490">
        <v>115.1</v>
      </c>
      <c r="D5003" s="490">
        <v>255.35</v>
      </c>
      <c r="E5003" s="488"/>
    </row>
    <row r="5004" spans="1:5" x14ac:dyDescent="0.2">
      <c r="A5004" s="488" t="s">
        <v>5261</v>
      </c>
      <c r="B5004" s="489">
        <v>55</v>
      </c>
      <c r="C5004" s="490">
        <v>0</v>
      </c>
      <c r="D5004" s="490">
        <v>27.52</v>
      </c>
      <c r="E5004" s="488"/>
    </row>
    <row r="5005" spans="1:5" x14ac:dyDescent="0.2">
      <c r="A5005" s="488" t="s">
        <v>5262</v>
      </c>
      <c r="B5005" s="489">
        <v>288</v>
      </c>
      <c r="C5005" s="490">
        <v>0</v>
      </c>
      <c r="D5005" s="490">
        <v>40.11</v>
      </c>
      <c r="E5005" s="488"/>
    </row>
    <row r="5006" spans="1:5" x14ac:dyDescent="0.2">
      <c r="A5006" s="488" t="s">
        <v>5263</v>
      </c>
      <c r="B5006" s="489">
        <v>370</v>
      </c>
      <c r="C5006" s="490">
        <v>509.09</v>
      </c>
      <c r="D5006" s="490">
        <v>764.71</v>
      </c>
      <c r="E5006" s="488"/>
    </row>
    <row r="5007" spans="1:5" x14ac:dyDescent="0.2">
      <c r="A5007" s="488" t="s">
        <v>5264</v>
      </c>
      <c r="B5007" s="489">
        <v>378</v>
      </c>
      <c r="C5007" s="490">
        <v>919.92</v>
      </c>
      <c r="D5007" s="490">
        <v>1181.07</v>
      </c>
      <c r="E5007" s="488"/>
    </row>
    <row r="5008" spans="1:5" x14ac:dyDescent="0.2">
      <c r="A5008" s="488" t="s">
        <v>5265</v>
      </c>
      <c r="B5008" s="489">
        <v>136</v>
      </c>
      <c r="C5008" s="490">
        <v>0</v>
      </c>
      <c r="D5008" s="490">
        <v>67.25</v>
      </c>
      <c r="E5008" s="488"/>
    </row>
    <row r="5009" spans="1:5" x14ac:dyDescent="0.2">
      <c r="A5009" s="488" t="s">
        <v>5266</v>
      </c>
      <c r="B5009" s="489">
        <v>241</v>
      </c>
      <c r="C5009" s="490">
        <v>0</v>
      </c>
      <c r="D5009" s="490">
        <v>99.35</v>
      </c>
      <c r="E5009" s="488"/>
    </row>
    <row r="5010" spans="1:5" x14ac:dyDescent="0.2">
      <c r="A5010" s="488" t="s">
        <v>5267</v>
      </c>
      <c r="B5010" s="489">
        <v>212</v>
      </c>
      <c r="C5010" s="490">
        <v>756.69</v>
      </c>
      <c r="D5010" s="490">
        <v>903.15</v>
      </c>
      <c r="E5010" s="488"/>
    </row>
    <row r="5011" spans="1:5" x14ac:dyDescent="0.2">
      <c r="A5011" s="488" t="s">
        <v>5268</v>
      </c>
      <c r="B5011" s="489">
        <v>624</v>
      </c>
      <c r="C5011" s="490">
        <v>2020.67</v>
      </c>
      <c r="D5011" s="490">
        <v>2451.77</v>
      </c>
      <c r="E5011" s="488"/>
    </row>
    <row r="5012" spans="1:5" x14ac:dyDescent="0.2">
      <c r="A5012" s="488" t="s">
        <v>5269</v>
      </c>
      <c r="B5012" s="489">
        <v>117</v>
      </c>
      <c r="C5012" s="490">
        <v>0</v>
      </c>
      <c r="D5012" s="490">
        <v>23.23</v>
      </c>
      <c r="E5012" s="488"/>
    </row>
    <row r="5013" spans="1:5" x14ac:dyDescent="0.2">
      <c r="A5013" s="488" t="s">
        <v>5270</v>
      </c>
      <c r="B5013" s="489">
        <v>83</v>
      </c>
      <c r="C5013" s="490">
        <v>52.8</v>
      </c>
      <c r="D5013" s="490">
        <v>110.14</v>
      </c>
      <c r="E5013" s="488"/>
    </row>
    <row r="5014" spans="1:5" x14ac:dyDescent="0.2">
      <c r="A5014" s="488" t="s">
        <v>5271</v>
      </c>
      <c r="B5014" s="489">
        <v>148</v>
      </c>
      <c r="C5014" s="490">
        <v>462.79</v>
      </c>
      <c r="D5014" s="490">
        <v>565.04</v>
      </c>
      <c r="E5014" s="488"/>
    </row>
    <row r="5015" spans="1:5" x14ac:dyDescent="0.2">
      <c r="A5015" s="488" t="s">
        <v>5272</v>
      </c>
      <c r="B5015" s="489">
        <v>191</v>
      </c>
      <c r="C5015" s="490">
        <v>598.44000000000005</v>
      </c>
      <c r="D5015" s="490">
        <v>730.39</v>
      </c>
      <c r="E5015" s="488"/>
    </row>
    <row r="5016" spans="1:5" x14ac:dyDescent="0.2">
      <c r="A5016" s="488" t="s">
        <v>5273</v>
      </c>
      <c r="B5016" s="489">
        <v>183</v>
      </c>
      <c r="C5016" s="490">
        <v>0</v>
      </c>
      <c r="D5016" s="490">
        <v>109.72</v>
      </c>
      <c r="E5016" s="488"/>
    </row>
    <row r="5017" spans="1:5" x14ac:dyDescent="0.2">
      <c r="A5017" s="488" t="s">
        <v>5274</v>
      </c>
      <c r="B5017" s="489">
        <v>96</v>
      </c>
      <c r="C5017" s="490">
        <v>9.2200000000000006</v>
      </c>
      <c r="D5017" s="490">
        <v>75.55</v>
      </c>
      <c r="E5017" s="488"/>
    </row>
    <row r="5018" spans="1:5" x14ac:dyDescent="0.2">
      <c r="A5018" s="488" t="s">
        <v>5275</v>
      </c>
      <c r="B5018" s="489">
        <v>504</v>
      </c>
      <c r="C5018" s="490">
        <v>1811.72</v>
      </c>
      <c r="D5018" s="490">
        <v>2159.91</v>
      </c>
      <c r="E5018" s="488"/>
    </row>
    <row r="5019" spans="1:5" x14ac:dyDescent="0.2">
      <c r="A5019" s="488" t="s">
        <v>5276</v>
      </c>
      <c r="B5019" s="489">
        <v>195</v>
      </c>
      <c r="C5019" s="490">
        <v>719.62</v>
      </c>
      <c r="D5019" s="490">
        <v>854.34</v>
      </c>
      <c r="E5019" s="488"/>
    </row>
    <row r="5020" spans="1:5" x14ac:dyDescent="0.2">
      <c r="A5020" s="488" t="s">
        <v>5277</v>
      </c>
      <c r="B5020" s="489">
        <v>164</v>
      </c>
      <c r="C5020" s="490">
        <v>309.10000000000002</v>
      </c>
      <c r="D5020" s="490">
        <v>422.4</v>
      </c>
      <c r="E5020" s="488"/>
    </row>
    <row r="5021" spans="1:5" x14ac:dyDescent="0.2">
      <c r="A5021" s="488" t="s">
        <v>5278</v>
      </c>
      <c r="B5021" s="489">
        <v>529</v>
      </c>
      <c r="C5021" s="490">
        <v>1580.66</v>
      </c>
      <c r="D5021" s="490">
        <v>1946.13</v>
      </c>
      <c r="E5021" s="488"/>
    </row>
    <row r="5022" spans="1:5" x14ac:dyDescent="0.2">
      <c r="A5022" s="488" t="s">
        <v>5279</v>
      </c>
      <c r="B5022" s="489">
        <v>318</v>
      </c>
      <c r="C5022" s="490">
        <v>0</v>
      </c>
      <c r="D5022" s="490">
        <v>143.97</v>
      </c>
      <c r="E5022" s="488"/>
    </row>
    <row r="5023" spans="1:5" x14ac:dyDescent="0.2">
      <c r="A5023" s="488" t="s">
        <v>5280</v>
      </c>
      <c r="B5023" s="489">
        <v>118</v>
      </c>
      <c r="C5023" s="490">
        <v>19.28</v>
      </c>
      <c r="D5023" s="490">
        <v>100.8</v>
      </c>
      <c r="E5023" s="488"/>
    </row>
    <row r="5024" spans="1:5" x14ac:dyDescent="0.2">
      <c r="A5024" s="488" t="s">
        <v>5281</v>
      </c>
      <c r="B5024" s="489">
        <v>352</v>
      </c>
      <c r="C5024" s="490">
        <v>405.75</v>
      </c>
      <c r="D5024" s="490">
        <v>648.94000000000005</v>
      </c>
      <c r="E5024" s="488"/>
    </row>
    <row r="5025" spans="1:5" x14ac:dyDescent="0.2">
      <c r="A5025" s="488" t="s">
        <v>5282</v>
      </c>
      <c r="B5025" s="489">
        <v>867</v>
      </c>
      <c r="C5025" s="490">
        <v>1720.05</v>
      </c>
      <c r="D5025" s="490">
        <v>2319.02</v>
      </c>
      <c r="E5025" s="488"/>
    </row>
    <row r="5026" spans="1:5" x14ac:dyDescent="0.2">
      <c r="A5026" s="488" t="s">
        <v>5283</v>
      </c>
      <c r="B5026" s="489">
        <v>204</v>
      </c>
      <c r="C5026" s="490">
        <v>553.83000000000004</v>
      </c>
      <c r="D5026" s="490">
        <v>694.76</v>
      </c>
      <c r="E5026" s="488"/>
    </row>
    <row r="5027" spans="1:5" x14ac:dyDescent="0.2">
      <c r="A5027" s="488" t="s">
        <v>5284</v>
      </c>
      <c r="B5027" s="489">
        <v>186</v>
      </c>
      <c r="C5027" s="490">
        <v>161.49</v>
      </c>
      <c r="D5027" s="490">
        <v>289.99</v>
      </c>
      <c r="E5027" s="488"/>
    </row>
    <row r="5028" spans="1:5" x14ac:dyDescent="0.2">
      <c r="A5028" s="488" t="s">
        <v>5285</v>
      </c>
      <c r="B5028" s="489">
        <v>333</v>
      </c>
      <c r="C5028" s="490">
        <v>0</v>
      </c>
      <c r="D5028" s="490">
        <v>113.52</v>
      </c>
      <c r="E5028" s="488"/>
    </row>
    <row r="5029" spans="1:5" x14ac:dyDescent="0.2">
      <c r="A5029" s="488" t="s">
        <v>5286</v>
      </c>
      <c r="B5029" s="489">
        <v>302</v>
      </c>
      <c r="C5029" s="490">
        <v>0</v>
      </c>
      <c r="D5029" s="490">
        <v>40.630000000000003</v>
      </c>
      <c r="E5029" s="488"/>
    </row>
    <row r="5030" spans="1:5" x14ac:dyDescent="0.2">
      <c r="A5030" s="488" t="s">
        <v>5287</v>
      </c>
      <c r="B5030" s="489">
        <v>279</v>
      </c>
      <c r="C5030" s="490">
        <v>115.37</v>
      </c>
      <c r="D5030" s="490">
        <v>308.12</v>
      </c>
      <c r="E5030" s="488"/>
    </row>
    <row r="5031" spans="1:5" x14ac:dyDescent="0.2">
      <c r="A5031" s="488" t="s">
        <v>5288</v>
      </c>
      <c r="B5031" s="489">
        <v>232</v>
      </c>
      <c r="C5031" s="490">
        <v>828.71</v>
      </c>
      <c r="D5031" s="490">
        <v>988.99</v>
      </c>
      <c r="E5031" s="488"/>
    </row>
    <row r="5032" spans="1:5" x14ac:dyDescent="0.2">
      <c r="A5032" s="488" t="s">
        <v>5289</v>
      </c>
      <c r="B5032" s="489">
        <v>207</v>
      </c>
      <c r="C5032" s="490">
        <v>672.94</v>
      </c>
      <c r="D5032" s="490">
        <v>815.95</v>
      </c>
      <c r="E5032" s="488"/>
    </row>
    <row r="5033" spans="1:5" x14ac:dyDescent="0.2">
      <c r="A5033" s="488" t="s">
        <v>5290</v>
      </c>
      <c r="B5033" s="489">
        <v>222</v>
      </c>
      <c r="C5033" s="490">
        <v>55.12</v>
      </c>
      <c r="D5033" s="490">
        <v>208.5</v>
      </c>
      <c r="E5033" s="488"/>
    </row>
    <row r="5034" spans="1:5" x14ac:dyDescent="0.2">
      <c r="A5034" s="488" t="s">
        <v>5291</v>
      </c>
      <c r="B5034" s="489">
        <v>532</v>
      </c>
      <c r="C5034" s="490">
        <v>0</v>
      </c>
      <c r="D5034" s="490">
        <v>301.13</v>
      </c>
      <c r="E5034" s="488"/>
    </row>
    <row r="5035" spans="1:5" x14ac:dyDescent="0.2">
      <c r="A5035" s="488" t="s">
        <v>5292</v>
      </c>
      <c r="B5035" s="489">
        <v>410</v>
      </c>
      <c r="C5035" s="490">
        <v>484.44</v>
      </c>
      <c r="D5035" s="490">
        <v>767.69</v>
      </c>
      <c r="E5035" s="488"/>
    </row>
    <row r="5036" spans="1:5" x14ac:dyDescent="0.2">
      <c r="A5036" s="488" t="s">
        <v>5293</v>
      </c>
      <c r="B5036" s="489">
        <v>385</v>
      </c>
      <c r="C5036" s="490">
        <v>41.99</v>
      </c>
      <c r="D5036" s="490">
        <v>307.98</v>
      </c>
      <c r="E5036" s="488"/>
    </row>
    <row r="5037" spans="1:5" x14ac:dyDescent="0.2">
      <c r="A5037" s="488" t="s">
        <v>5294</v>
      </c>
      <c r="B5037" s="489">
        <v>484</v>
      </c>
      <c r="C5037" s="490">
        <v>0</v>
      </c>
      <c r="D5037" s="490">
        <v>111.1</v>
      </c>
      <c r="E5037" s="488"/>
    </row>
    <row r="5038" spans="1:5" x14ac:dyDescent="0.2">
      <c r="A5038" s="488" t="s">
        <v>5295</v>
      </c>
      <c r="B5038" s="489">
        <v>268</v>
      </c>
      <c r="C5038" s="490">
        <v>400.21</v>
      </c>
      <c r="D5038" s="490">
        <v>585.36</v>
      </c>
      <c r="E5038" s="488"/>
    </row>
    <row r="5039" spans="1:5" x14ac:dyDescent="0.2">
      <c r="A5039" s="488" t="s">
        <v>5296</v>
      </c>
      <c r="B5039" s="489">
        <v>329</v>
      </c>
      <c r="C5039" s="490">
        <v>111.98</v>
      </c>
      <c r="D5039" s="490">
        <v>339.28</v>
      </c>
      <c r="E5039" s="488"/>
    </row>
    <row r="5040" spans="1:5" x14ac:dyDescent="0.2">
      <c r="A5040" s="488" t="s">
        <v>5297</v>
      </c>
      <c r="B5040" s="489">
        <v>141</v>
      </c>
      <c r="C5040" s="490">
        <v>295.81</v>
      </c>
      <c r="D5040" s="490">
        <v>393.22</v>
      </c>
      <c r="E5040" s="488"/>
    </row>
    <row r="5041" spans="1:5" x14ac:dyDescent="0.2">
      <c r="A5041" s="488" t="s">
        <v>5298</v>
      </c>
      <c r="B5041" s="489">
        <v>260</v>
      </c>
      <c r="C5041" s="490">
        <v>649.51</v>
      </c>
      <c r="D5041" s="490">
        <v>829.13</v>
      </c>
      <c r="E5041" s="488"/>
    </row>
    <row r="5042" spans="1:5" x14ac:dyDescent="0.2">
      <c r="A5042" s="488" t="s">
        <v>5299</v>
      </c>
      <c r="B5042" s="489">
        <v>529</v>
      </c>
      <c r="C5042" s="490">
        <v>0</v>
      </c>
      <c r="D5042" s="490">
        <v>227.1</v>
      </c>
      <c r="E5042" s="488"/>
    </row>
    <row r="5043" spans="1:5" x14ac:dyDescent="0.2">
      <c r="A5043" s="488" t="s">
        <v>5300</v>
      </c>
      <c r="B5043" s="489">
        <v>168</v>
      </c>
      <c r="C5043" s="490">
        <v>364.18</v>
      </c>
      <c r="D5043" s="490">
        <v>480.25</v>
      </c>
      <c r="E5043" s="488"/>
    </row>
    <row r="5044" spans="1:5" x14ac:dyDescent="0.2">
      <c r="A5044" s="488" t="s">
        <v>5301</v>
      </c>
      <c r="B5044" s="489">
        <v>245</v>
      </c>
      <c r="C5044" s="490">
        <v>0</v>
      </c>
      <c r="D5044" s="490">
        <v>159.32</v>
      </c>
      <c r="E5044" s="488"/>
    </row>
    <row r="5045" spans="1:5" x14ac:dyDescent="0.2">
      <c r="A5045" s="488" t="s">
        <v>5302</v>
      </c>
      <c r="B5045" s="489">
        <v>218</v>
      </c>
      <c r="C5045" s="490">
        <v>340.62</v>
      </c>
      <c r="D5045" s="490">
        <v>491.23</v>
      </c>
      <c r="E5045" s="488"/>
    </row>
    <row r="5046" spans="1:5" x14ac:dyDescent="0.2">
      <c r="A5046" s="488" t="s">
        <v>5303</v>
      </c>
      <c r="B5046" s="489">
        <v>291</v>
      </c>
      <c r="C5046" s="490">
        <v>303.58</v>
      </c>
      <c r="D5046" s="490">
        <v>504.62</v>
      </c>
      <c r="E5046" s="488"/>
    </row>
    <row r="5047" spans="1:5" x14ac:dyDescent="0.2">
      <c r="A5047" s="488" t="s">
        <v>5304</v>
      </c>
      <c r="B5047" s="489">
        <v>159</v>
      </c>
      <c r="C5047" s="490">
        <v>192.37</v>
      </c>
      <c r="D5047" s="490">
        <v>302.22000000000003</v>
      </c>
      <c r="E5047" s="488"/>
    </row>
    <row r="5048" spans="1:5" x14ac:dyDescent="0.2">
      <c r="A5048" s="488" t="s">
        <v>5305</v>
      </c>
      <c r="B5048" s="489">
        <v>71</v>
      </c>
      <c r="C5048" s="490">
        <v>64.489999999999995</v>
      </c>
      <c r="D5048" s="490">
        <v>113.54</v>
      </c>
      <c r="E5048" s="488"/>
    </row>
    <row r="5049" spans="1:5" x14ac:dyDescent="0.2">
      <c r="A5049" s="488" t="s">
        <v>5306</v>
      </c>
      <c r="B5049" s="489">
        <v>63</v>
      </c>
      <c r="C5049" s="490">
        <v>0</v>
      </c>
      <c r="D5049" s="490">
        <v>30.49</v>
      </c>
      <c r="E5049" s="488"/>
    </row>
    <row r="5050" spans="1:5" x14ac:dyDescent="0.2">
      <c r="A5050" s="488" t="s">
        <v>5307</v>
      </c>
      <c r="B5050" s="489">
        <v>105</v>
      </c>
      <c r="C5050" s="490">
        <v>38.880000000000003</v>
      </c>
      <c r="D5050" s="490">
        <v>111.42</v>
      </c>
      <c r="E5050" s="488"/>
    </row>
    <row r="5051" spans="1:5" x14ac:dyDescent="0.2">
      <c r="A5051" s="488" t="s">
        <v>5308</v>
      </c>
      <c r="B5051" s="489">
        <v>38</v>
      </c>
      <c r="C5051" s="490">
        <v>65.94</v>
      </c>
      <c r="D5051" s="490">
        <v>92.19</v>
      </c>
      <c r="E5051" s="488" t="s">
        <v>344</v>
      </c>
    </row>
    <row r="5052" spans="1:5" x14ac:dyDescent="0.2">
      <c r="A5052" s="488" t="s">
        <v>5309</v>
      </c>
      <c r="B5052" s="489">
        <v>112</v>
      </c>
      <c r="C5052" s="490">
        <v>88.12</v>
      </c>
      <c r="D5052" s="490">
        <v>165.5</v>
      </c>
      <c r="E5052" s="488"/>
    </row>
    <row r="5053" spans="1:5" x14ac:dyDescent="0.2">
      <c r="A5053" s="488" t="s">
        <v>5310</v>
      </c>
      <c r="B5053" s="489">
        <v>268</v>
      </c>
      <c r="C5053" s="490">
        <v>12.28</v>
      </c>
      <c r="D5053" s="490">
        <v>197.43</v>
      </c>
      <c r="E5053" s="488"/>
    </row>
    <row r="5054" spans="1:5" x14ac:dyDescent="0.2">
      <c r="A5054" s="488" t="s">
        <v>5311</v>
      </c>
      <c r="B5054" s="489">
        <v>171</v>
      </c>
      <c r="C5054" s="490">
        <v>112.96</v>
      </c>
      <c r="D5054" s="490">
        <v>231.09</v>
      </c>
      <c r="E5054" s="488"/>
    </row>
    <row r="5055" spans="1:5" x14ac:dyDescent="0.2">
      <c r="A5055" s="488" t="s">
        <v>5312</v>
      </c>
      <c r="B5055" s="489">
        <v>181</v>
      </c>
      <c r="C5055" s="490">
        <v>0</v>
      </c>
      <c r="D5055" s="490">
        <v>99.68</v>
      </c>
      <c r="E5055" s="488"/>
    </row>
    <row r="5056" spans="1:5" x14ac:dyDescent="0.2">
      <c r="A5056" s="488" t="s">
        <v>5313</v>
      </c>
      <c r="B5056" s="489">
        <v>198</v>
      </c>
      <c r="C5056" s="490">
        <v>20.91</v>
      </c>
      <c r="D5056" s="490">
        <v>157.69999999999999</v>
      </c>
      <c r="E5056" s="488"/>
    </row>
    <row r="5057" spans="1:5" x14ac:dyDescent="0.2">
      <c r="A5057" s="488" t="s">
        <v>5314</v>
      </c>
      <c r="B5057" s="489">
        <v>275</v>
      </c>
      <c r="C5057" s="490">
        <v>0</v>
      </c>
      <c r="D5057" s="490">
        <v>55.36</v>
      </c>
      <c r="E5057" s="488"/>
    </row>
    <row r="5058" spans="1:5" x14ac:dyDescent="0.2">
      <c r="A5058" s="488" t="s">
        <v>5315</v>
      </c>
      <c r="B5058" s="489">
        <v>247</v>
      </c>
      <c r="C5058" s="490">
        <v>0</v>
      </c>
      <c r="D5058" s="490">
        <v>127.09</v>
      </c>
      <c r="E5058" s="488"/>
    </row>
    <row r="5059" spans="1:5" x14ac:dyDescent="0.2">
      <c r="A5059" s="488" t="s">
        <v>5316</v>
      </c>
      <c r="B5059" s="489">
        <v>75</v>
      </c>
      <c r="C5059" s="490">
        <v>27.75</v>
      </c>
      <c r="D5059" s="490">
        <v>79.569999999999993</v>
      </c>
      <c r="E5059" s="488"/>
    </row>
    <row r="5060" spans="1:5" x14ac:dyDescent="0.2">
      <c r="A5060" s="488" t="s">
        <v>5317</v>
      </c>
      <c r="B5060" s="489">
        <v>120</v>
      </c>
      <c r="C5060" s="490">
        <v>84.21</v>
      </c>
      <c r="D5060" s="490">
        <v>167.12</v>
      </c>
      <c r="E5060" s="488"/>
    </row>
    <row r="5061" spans="1:5" x14ac:dyDescent="0.2">
      <c r="A5061" s="488" t="s">
        <v>5318</v>
      </c>
      <c r="B5061" s="489">
        <v>347</v>
      </c>
      <c r="C5061" s="490">
        <v>1067.49</v>
      </c>
      <c r="D5061" s="490">
        <v>1307.22</v>
      </c>
      <c r="E5061" s="488"/>
    </row>
    <row r="5062" spans="1:5" x14ac:dyDescent="0.2">
      <c r="A5062" s="488" t="s">
        <v>5319</v>
      </c>
      <c r="B5062" s="489">
        <v>56</v>
      </c>
      <c r="C5062" s="490">
        <v>0</v>
      </c>
      <c r="D5062" s="490">
        <v>8.68</v>
      </c>
      <c r="E5062" s="488"/>
    </row>
    <row r="5063" spans="1:5" x14ac:dyDescent="0.2">
      <c r="A5063" s="488" t="s">
        <v>5320</v>
      </c>
      <c r="B5063" s="489">
        <v>144</v>
      </c>
      <c r="C5063" s="490">
        <v>0</v>
      </c>
      <c r="D5063" s="490">
        <v>38.19</v>
      </c>
      <c r="E5063" s="488"/>
    </row>
    <row r="5064" spans="1:5" x14ac:dyDescent="0.2">
      <c r="A5064" s="488" t="s">
        <v>5321</v>
      </c>
      <c r="B5064" s="489">
        <v>487</v>
      </c>
      <c r="C5064" s="490">
        <v>66.97</v>
      </c>
      <c r="D5064" s="490">
        <v>403.42</v>
      </c>
      <c r="E5064" s="488"/>
    </row>
    <row r="5065" spans="1:5" x14ac:dyDescent="0.2">
      <c r="A5065" s="488" t="s">
        <v>5322</v>
      </c>
      <c r="B5065" s="489">
        <v>101</v>
      </c>
      <c r="C5065" s="490">
        <v>13.91</v>
      </c>
      <c r="D5065" s="490">
        <v>83.69</v>
      </c>
      <c r="E5065" s="488"/>
    </row>
    <row r="5066" spans="1:5" x14ac:dyDescent="0.2">
      <c r="A5066" s="488" t="s">
        <v>5323</v>
      </c>
      <c r="B5066" s="489">
        <v>54</v>
      </c>
      <c r="C5066" s="490">
        <v>0</v>
      </c>
      <c r="D5066" s="490">
        <v>25.54</v>
      </c>
      <c r="E5066" s="488"/>
    </row>
    <row r="5067" spans="1:5" x14ac:dyDescent="0.2">
      <c r="A5067" s="488" t="s">
        <v>5324</v>
      </c>
      <c r="B5067" s="489">
        <v>105</v>
      </c>
      <c r="C5067" s="490">
        <v>58.63</v>
      </c>
      <c r="D5067" s="490">
        <v>131.16999999999999</v>
      </c>
      <c r="E5067" s="488"/>
    </row>
    <row r="5068" spans="1:5" x14ac:dyDescent="0.2">
      <c r="A5068" s="488" t="s">
        <v>5325</v>
      </c>
      <c r="B5068" s="489">
        <v>104</v>
      </c>
      <c r="C5068" s="490">
        <v>0</v>
      </c>
      <c r="D5068" s="490">
        <v>55.59</v>
      </c>
      <c r="E5068" s="488"/>
    </row>
    <row r="5069" spans="1:5" x14ac:dyDescent="0.2">
      <c r="A5069" s="488" t="s">
        <v>5326</v>
      </c>
      <c r="B5069" s="489">
        <v>51</v>
      </c>
      <c r="C5069" s="490">
        <v>68.28</v>
      </c>
      <c r="D5069" s="490">
        <v>103.52</v>
      </c>
      <c r="E5069" s="488"/>
    </row>
    <row r="5070" spans="1:5" x14ac:dyDescent="0.2">
      <c r="A5070" s="488" t="s">
        <v>5327</v>
      </c>
      <c r="B5070" s="489">
        <v>62</v>
      </c>
      <c r="C5070" s="490">
        <v>0</v>
      </c>
      <c r="D5070" s="490">
        <v>13.73</v>
      </c>
      <c r="E5070" s="488"/>
    </row>
    <row r="5071" spans="1:5" x14ac:dyDescent="0.2">
      <c r="A5071" s="488" t="s">
        <v>5328</v>
      </c>
      <c r="B5071" s="489">
        <v>394</v>
      </c>
      <c r="C5071" s="490">
        <v>129.56</v>
      </c>
      <c r="D5071" s="490">
        <v>401.76</v>
      </c>
      <c r="E5071" s="488"/>
    </row>
    <row r="5072" spans="1:5" x14ac:dyDescent="0.2">
      <c r="A5072" s="488" t="s">
        <v>5329</v>
      </c>
      <c r="B5072" s="489">
        <v>353</v>
      </c>
      <c r="C5072" s="490">
        <v>0</v>
      </c>
      <c r="D5072" s="490">
        <v>89.35</v>
      </c>
      <c r="E5072" s="488"/>
    </row>
    <row r="5073" spans="1:5" x14ac:dyDescent="0.2">
      <c r="A5073" s="488" t="s">
        <v>5330</v>
      </c>
      <c r="B5073" s="489">
        <v>187</v>
      </c>
      <c r="C5073" s="490">
        <v>0</v>
      </c>
      <c r="D5073" s="490">
        <v>40.369999999999997</v>
      </c>
      <c r="E5073" s="488"/>
    </row>
    <row r="5074" spans="1:5" x14ac:dyDescent="0.2">
      <c r="A5074" s="488" t="s">
        <v>5331</v>
      </c>
      <c r="B5074" s="489">
        <v>186</v>
      </c>
      <c r="C5074" s="490">
        <v>96.75</v>
      </c>
      <c r="D5074" s="490">
        <v>225.25</v>
      </c>
      <c r="E5074" s="488"/>
    </row>
    <row r="5075" spans="1:5" x14ac:dyDescent="0.2">
      <c r="A5075" s="488" t="s">
        <v>5332</v>
      </c>
      <c r="B5075" s="489">
        <v>126</v>
      </c>
      <c r="C5075" s="490">
        <v>14.46</v>
      </c>
      <c r="D5075" s="490">
        <v>101.51</v>
      </c>
      <c r="E5075" s="488"/>
    </row>
    <row r="5076" spans="1:5" x14ac:dyDescent="0.2">
      <c r="A5076" s="488" t="s">
        <v>5333</v>
      </c>
      <c r="B5076" s="489">
        <v>228</v>
      </c>
      <c r="C5076" s="490">
        <v>0</v>
      </c>
      <c r="D5076" s="490">
        <v>11.16</v>
      </c>
      <c r="E5076" s="488"/>
    </row>
    <row r="5077" spans="1:5" x14ac:dyDescent="0.2">
      <c r="A5077" s="488" t="s">
        <v>5334</v>
      </c>
      <c r="B5077" s="489">
        <v>80</v>
      </c>
      <c r="C5077" s="490">
        <v>0</v>
      </c>
      <c r="D5077" s="490">
        <v>48.85</v>
      </c>
      <c r="E5077" s="488"/>
    </row>
    <row r="5078" spans="1:5" x14ac:dyDescent="0.2">
      <c r="A5078" s="488" t="s">
        <v>5335</v>
      </c>
      <c r="B5078" s="489">
        <v>326</v>
      </c>
      <c r="C5078" s="490">
        <v>54.87</v>
      </c>
      <c r="D5078" s="490">
        <v>280.08999999999997</v>
      </c>
      <c r="E5078" s="488"/>
    </row>
    <row r="5079" spans="1:5" x14ac:dyDescent="0.2">
      <c r="A5079" s="488" t="s">
        <v>5336</v>
      </c>
      <c r="B5079" s="489">
        <v>195</v>
      </c>
      <c r="C5079" s="490">
        <v>158.94</v>
      </c>
      <c r="D5079" s="490">
        <v>293.66000000000003</v>
      </c>
      <c r="E5079" s="488"/>
    </row>
    <row r="5080" spans="1:5" x14ac:dyDescent="0.2">
      <c r="A5080" s="488" t="s">
        <v>5337</v>
      </c>
      <c r="B5080" s="489">
        <v>248</v>
      </c>
      <c r="C5080" s="490">
        <v>0</v>
      </c>
      <c r="D5080" s="490">
        <v>53.99</v>
      </c>
      <c r="E5080" s="488"/>
    </row>
    <row r="5081" spans="1:5" x14ac:dyDescent="0.2">
      <c r="A5081" s="488" t="s">
        <v>5338</v>
      </c>
      <c r="B5081" s="489">
        <v>96</v>
      </c>
      <c r="C5081" s="490">
        <v>32.68</v>
      </c>
      <c r="D5081" s="490">
        <v>99</v>
      </c>
      <c r="E5081" s="488"/>
    </row>
    <row r="5082" spans="1:5" x14ac:dyDescent="0.2">
      <c r="A5082" s="488" t="s">
        <v>5339</v>
      </c>
      <c r="B5082" s="489">
        <v>294</v>
      </c>
      <c r="C5082" s="490">
        <v>38.42</v>
      </c>
      <c r="D5082" s="490">
        <v>241.53</v>
      </c>
      <c r="E5082" s="488"/>
    </row>
    <row r="5083" spans="1:5" x14ac:dyDescent="0.2">
      <c r="A5083" s="488" t="s">
        <v>5340</v>
      </c>
      <c r="B5083" s="489">
        <v>208</v>
      </c>
      <c r="C5083" s="490">
        <v>0</v>
      </c>
      <c r="D5083" s="490">
        <v>124.3</v>
      </c>
      <c r="E5083" s="488"/>
    </row>
    <row r="5084" spans="1:5" x14ac:dyDescent="0.2">
      <c r="A5084" s="488" t="s">
        <v>5341</v>
      </c>
      <c r="B5084" s="489">
        <v>113</v>
      </c>
      <c r="C5084" s="490">
        <v>0</v>
      </c>
      <c r="D5084" s="490">
        <v>27.65</v>
      </c>
      <c r="E5084" s="488"/>
    </row>
    <row r="5085" spans="1:5" x14ac:dyDescent="0.2">
      <c r="A5085" s="488" t="s">
        <v>5342</v>
      </c>
      <c r="B5085" s="489">
        <v>155</v>
      </c>
      <c r="C5085" s="490">
        <v>0</v>
      </c>
      <c r="D5085" s="490">
        <v>71.87</v>
      </c>
      <c r="E5085" s="488"/>
    </row>
    <row r="5086" spans="1:5" x14ac:dyDescent="0.2">
      <c r="A5086" s="488" t="s">
        <v>5343</v>
      </c>
      <c r="B5086" s="489">
        <v>358</v>
      </c>
      <c r="C5086" s="490">
        <v>0</v>
      </c>
      <c r="D5086" s="490">
        <v>71.42</v>
      </c>
      <c r="E5086" s="488"/>
    </row>
    <row r="5087" spans="1:5" x14ac:dyDescent="0.2">
      <c r="A5087" s="488" t="s">
        <v>5344</v>
      </c>
      <c r="B5087" s="489">
        <v>102</v>
      </c>
      <c r="C5087" s="490">
        <v>12.68</v>
      </c>
      <c r="D5087" s="490">
        <v>83.15</v>
      </c>
      <c r="E5087" s="488"/>
    </row>
    <row r="5088" spans="1:5" x14ac:dyDescent="0.2">
      <c r="A5088" s="488" t="s">
        <v>5345</v>
      </c>
      <c r="B5088" s="489">
        <v>69</v>
      </c>
      <c r="C5088" s="490">
        <v>0.85</v>
      </c>
      <c r="D5088" s="490">
        <v>48.52</v>
      </c>
      <c r="E5088" s="488"/>
    </row>
    <row r="5089" spans="1:5" x14ac:dyDescent="0.2">
      <c r="A5089" s="488" t="s">
        <v>5346</v>
      </c>
      <c r="B5089" s="489">
        <v>48</v>
      </c>
      <c r="C5089" s="490">
        <v>0</v>
      </c>
      <c r="D5089" s="490">
        <v>15.59</v>
      </c>
      <c r="E5089" s="488"/>
    </row>
    <row r="5090" spans="1:5" x14ac:dyDescent="0.2">
      <c r="A5090" s="488" t="s">
        <v>5347</v>
      </c>
      <c r="B5090" s="489">
        <v>188</v>
      </c>
      <c r="C5090" s="490">
        <v>0</v>
      </c>
      <c r="D5090" s="490">
        <v>45.08</v>
      </c>
      <c r="E5090" s="488"/>
    </row>
    <row r="5091" spans="1:5" x14ac:dyDescent="0.2">
      <c r="A5091" s="488" t="s">
        <v>5348</v>
      </c>
      <c r="B5091" s="489">
        <v>69</v>
      </c>
      <c r="C5091" s="490">
        <v>8.4499999999999993</v>
      </c>
      <c r="D5091" s="490">
        <v>56.12</v>
      </c>
      <c r="E5091" s="488"/>
    </row>
    <row r="5092" spans="1:5" x14ac:dyDescent="0.2">
      <c r="A5092" s="488" t="s">
        <v>5349</v>
      </c>
      <c r="B5092" s="489">
        <v>138</v>
      </c>
      <c r="C5092" s="490">
        <v>0</v>
      </c>
      <c r="D5092" s="490">
        <v>71.900000000000006</v>
      </c>
      <c r="E5092" s="488"/>
    </row>
    <row r="5093" spans="1:5" x14ac:dyDescent="0.2">
      <c r="A5093" s="488" t="s">
        <v>5350</v>
      </c>
      <c r="B5093" s="489">
        <v>143</v>
      </c>
      <c r="C5093" s="490">
        <v>0</v>
      </c>
      <c r="D5093" s="490">
        <v>62.08</v>
      </c>
      <c r="E5093" s="488"/>
    </row>
    <row r="5094" spans="1:5" x14ac:dyDescent="0.2">
      <c r="A5094" s="488" t="s">
        <v>5351</v>
      </c>
      <c r="B5094" s="489">
        <v>304</v>
      </c>
      <c r="C5094" s="490">
        <v>0</v>
      </c>
      <c r="D5094" s="490">
        <v>92.21</v>
      </c>
      <c r="E5094" s="488"/>
    </row>
    <row r="5095" spans="1:5" x14ac:dyDescent="0.2">
      <c r="A5095" s="488" t="s">
        <v>5352</v>
      </c>
      <c r="B5095" s="489">
        <v>259</v>
      </c>
      <c r="C5095" s="490">
        <v>45.93</v>
      </c>
      <c r="D5095" s="490">
        <v>224.86</v>
      </c>
      <c r="E5095" s="488"/>
    </row>
    <row r="5096" spans="1:5" x14ac:dyDescent="0.2">
      <c r="A5096" s="488" t="s">
        <v>5353</v>
      </c>
      <c r="B5096" s="489">
        <v>97</v>
      </c>
      <c r="C5096" s="490">
        <v>27.04</v>
      </c>
      <c r="D5096" s="490">
        <v>94.06</v>
      </c>
      <c r="E5096" s="488"/>
    </row>
    <row r="5097" spans="1:5" x14ac:dyDescent="0.2">
      <c r="A5097" s="488" t="s">
        <v>5354</v>
      </c>
      <c r="B5097" s="489">
        <v>115</v>
      </c>
      <c r="C5097" s="490">
        <v>99.15</v>
      </c>
      <c r="D5097" s="490">
        <v>178.6</v>
      </c>
      <c r="E5097" s="488"/>
    </row>
    <row r="5098" spans="1:5" x14ac:dyDescent="0.2">
      <c r="A5098" s="488" t="s">
        <v>5355</v>
      </c>
      <c r="B5098" s="489">
        <v>41</v>
      </c>
      <c r="C5098" s="490">
        <v>42.24</v>
      </c>
      <c r="D5098" s="490">
        <v>70.569999999999993</v>
      </c>
      <c r="E5098" s="488"/>
    </row>
    <row r="5099" spans="1:5" x14ac:dyDescent="0.2">
      <c r="A5099" s="488" t="s">
        <v>5356</v>
      </c>
      <c r="B5099" s="489">
        <v>51</v>
      </c>
      <c r="C5099" s="490">
        <v>24.98</v>
      </c>
      <c r="D5099" s="490">
        <v>60.21</v>
      </c>
      <c r="E5099" s="488"/>
    </row>
    <row r="5100" spans="1:5" x14ac:dyDescent="0.2">
      <c r="A5100" s="488" t="s">
        <v>5357</v>
      </c>
      <c r="B5100" s="489">
        <v>441</v>
      </c>
      <c r="C5100" s="490">
        <v>822.48</v>
      </c>
      <c r="D5100" s="490">
        <v>1127.1500000000001</v>
      </c>
      <c r="E5100" s="488"/>
    </row>
    <row r="5101" spans="1:5" x14ac:dyDescent="0.2">
      <c r="A5101" s="488" t="s">
        <v>5358</v>
      </c>
      <c r="B5101" s="489">
        <v>210</v>
      </c>
      <c r="C5101" s="490">
        <v>0</v>
      </c>
      <c r="D5101" s="490">
        <v>92.1</v>
      </c>
      <c r="E5101" s="488"/>
    </row>
    <row r="5102" spans="1:5" x14ac:dyDescent="0.2">
      <c r="A5102" s="488" t="s">
        <v>5359</v>
      </c>
      <c r="B5102" s="489">
        <v>173</v>
      </c>
      <c r="C5102" s="490">
        <v>0</v>
      </c>
      <c r="D5102" s="490">
        <v>118.53</v>
      </c>
      <c r="E5102" s="488"/>
    </row>
    <row r="5103" spans="1:5" x14ac:dyDescent="0.2">
      <c r="A5103" s="488" t="s">
        <v>5360</v>
      </c>
      <c r="B5103" s="489">
        <v>93</v>
      </c>
      <c r="C5103" s="490">
        <v>7.81</v>
      </c>
      <c r="D5103" s="490">
        <v>72.06</v>
      </c>
      <c r="E5103" s="488"/>
    </row>
    <row r="5104" spans="1:5" x14ac:dyDescent="0.2">
      <c r="A5104" s="488" t="s">
        <v>5361</v>
      </c>
      <c r="B5104" s="489">
        <v>98</v>
      </c>
      <c r="C5104" s="490">
        <v>0</v>
      </c>
      <c r="D5104" s="490">
        <v>62.37</v>
      </c>
      <c r="E5104" s="488"/>
    </row>
    <row r="5105" spans="1:5" x14ac:dyDescent="0.2">
      <c r="A5105" s="488" t="s">
        <v>5362</v>
      </c>
      <c r="B5105" s="489">
        <v>300</v>
      </c>
      <c r="C5105" s="490">
        <v>0</v>
      </c>
      <c r="D5105" s="490">
        <v>64.3</v>
      </c>
      <c r="E5105" s="488"/>
    </row>
    <row r="5106" spans="1:5" x14ac:dyDescent="0.2">
      <c r="A5106" s="488" t="s">
        <v>5363</v>
      </c>
      <c r="B5106" s="489">
        <v>258</v>
      </c>
      <c r="C5106" s="490">
        <v>0</v>
      </c>
      <c r="D5106" s="490">
        <v>63.75</v>
      </c>
      <c r="E5106" s="488"/>
    </row>
    <row r="5107" spans="1:5" x14ac:dyDescent="0.2">
      <c r="A5107" s="488" t="s">
        <v>5364</v>
      </c>
      <c r="B5107" s="489">
        <v>297</v>
      </c>
      <c r="C5107" s="490">
        <v>0</v>
      </c>
      <c r="D5107" s="490">
        <v>112.56</v>
      </c>
      <c r="E5107" s="488"/>
    </row>
    <row r="5108" spans="1:5" x14ac:dyDescent="0.2">
      <c r="A5108" s="488" t="s">
        <v>5365</v>
      </c>
      <c r="B5108" s="489">
        <v>281</v>
      </c>
      <c r="C5108" s="490">
        <v>353.3</v>
      </c>
      <c r="D5108" s="490">
        <v>547.42999999999995</v>
      </c>
      <c r="E5108" s="488"/>
    </row>
    <row r="5109" spans="1:5" x14ac:dyDescent="0.2">
      <c r="A5109" s="488" t="s">
        <v>5366</v>
      </c>
      <c r="B5109" s="489">
        <v>311</v>
      </c>
      <c r="C5109" s="490">
        <v>0</v>
      </c>
      <c r="D5109" s="490">
        <v>88.2</v>
      </c>
      <c r="E5109" s="488"/>
    </row>
    <row r="5110" spans="1:5" x14ac:dyDescent="0.2">
      <c r="A5110" s="488" t="s">
        <v>5367</v>
      </c>
      <c r="B5110" s="489">
        <v>96</v>
      </c>
      <c r="C5110" s="490">
        <v>213.06</v>
      </c>
      <c r="D5110" s="490">
        <v>279.38</v>
      </c>
      <c r="E5110" s="488"/>
    </row>
    <row r="5111" spans="1:5" x14ac:dyDescent="0.2">
      <c r="A5111" s="488" t="s">
        <v>5368</v>
      </c>
      <c r="B5111" s="489">
        <v>93</v>
      </c>
      <c r="C5111" s="490">
        <v>154.66999999999999</v>
      </c>
      <c r="D5111" s="490">
        <v>218.92</v>
      </c>
      <c r="E5111" s="488"/>
    </row>
    <row r="5112" spans="1:5" x14ac:dyDescent="0.2">
      <c r="A5112" s="488" t="s">
        <v>5369</v>
      </c>
      <c r="B5112" s="489">
        <v>115</v>
      </c>
      <c r="C5112" s="490">
        <v>0</v>
      </c>
      <c r="D5112" s="490">
        <v>49.46</v>
      </c>
      <c r="E5112" s="488"/>
    </row>
    <row r="5113" spans="1:5" x14ac:dyDescent="0.2">
      <c r="A5113" s="488" t="s">
        <v>5370</v>
      </c>
      <c r="B5113" s="489">
        <v>121</v>
      </c>
      <c r="C5113" s="490">
        <v>29.3</v>
      </c>
      <c r="D5113" s="490">
        <v>112.9</v>
      </c>
      <c r="E5113" s="488"/>
    </row>
    <row r="5114" spans="1:5" x14ac:dyDescent="0.2">
      <c r="A5114" s="488" t="s">
        <v>5371</v>
      </c>
      <c r="B5114" s="489">
        <v>171</v>
      </c>
      <c r="C5114" s="490">
        <v>155.29</v>
      </c>
      <c r="D5114" s="490">
        <v>273.42</v>
      </c>
      <c r="E5114" s="488"/>
    </row>
    <row r="5115" spans="1:5" x14ac:dyDescent="0.2">
      <c r="A5115" s="488" t="s">
        <v>5372</v>
      </c>
      <c r="B5115" s="489">
        <v>128</v>
      </c>
      <c r="C5115" s="490">
        <v>0</v>
      </c>
      <c r="D5115" s="490">
        <v>80.05</v>
      </c>
      <c r="E5115" s="488"/>
    </row>
    <row r="5116" spans="1:5" x14ac:dyDescent="0.2">
      <c r="A5116" s="488" t="s">
        <v>5373</v>
      </c>
      <c r="B5116" s="489">
        <v>95</v>
      </c>
      <c r="C5116" s="490">
        <v>0</v>
      </c>
      <c r="D5116" s="490">
        <v>53.92</v>
      </c>
      <c r="E5116" s="488"/>
    </row>
    <row r="5117" spans="1:5" x14ac:dyDescent="0.2">
      <c r="A5117" s="488" t="s">
        <v>5374</v>
      </c>
      <c r="B5117" s="489">
        <v>238</v>
      </c>
      <c r="C5117" s="490">
        <v>0</v>
      </c>
      <c r="D5117" s="490">
        <v>137.22</v>
      </c>
      <c r="E5117" s="488"/>
    </row>
    <row r="5118" spans="1:5" x14ac:dyDescent="0.2">
      <c r="A5118" s="488" t="s">
        <v>5375</v>
      </c>
      <c r="B5118" s="489">
        <v>203</v>
      </c>
      <c r="C5118" s="490">
        <v>0</v>
      </c>
      <c r="D5118" s="490">
        <v>27.52</v>
      </c>
      <c r="E5118" s="488"/>
    </row>
    <row r="5119" spans="1:5" x14ac:dyDescent="0.2">
      <c r="A5119" s="488" t="s">
        <v>5376</v>
      </c>
      <c r="B5119" s="489">
        <v>193</v>
      </c>
      <c r="C5119" s="490">
        <v>83.77</v>
      </c>
      <c r="D5119" s="490">
        <v>217.1</v>
      </c>
      <c r="E5119" s="488"/>
    </row>
    <row r="5120" spans="1:5" x14ac:dyDescent="0.2">
      <c r="A5120" s="488" t="s">
        <v>5377</v>
      </c>
      <c r="B5120" s="489">
        <v>88</v>
      </c>
      <c r="C5120" s="490">
        <v>16.190000000000001</v>
      </c>
      <c r="D5120" s="490">
        <v>76.989999999999995</v>
      </c>
      <c r="E5120" s="488"/>
    </row>
    <row r="5121" spans="1:5" x14ac:dyDescent="0.2">
      <c r="A5121" s="488" t="s">
        <v>5378</v>
      </c>
      <c r="B5121" s="489">
        <v>348</v>
      </c>
      <c r="C5121" s="490">
        <v>58.69</v>
      </c>
      <c r="D5121" s="490">
        <v>299.11</v>
      </c>
      <c r="E5121" s="488"/>
    </row>
    <row r="5122" spans="1:5" x14ac:dyDescent="0.2">
      <c r="A5122" s="488" t="s">
        <v>5379</v>
      </c>
      <c r="B5122" s="489">
        <v>52</v>
      </c>
      <c r="C5122" s="490">
        <v>64.72</v>
      </c>
      <c r="D5122" s="490">
        <v>100.64</v>
      </c>
      <c r="E5122" s="488"/>
    </row>
    <row r="5123" spans="1:5" x14ac:dyDescent="0.2">
      <c r="A5123" s="488" t="s">
        <v>5380</v>
      </c>
      <c r="B5123" s="489">
        <v>55</v>
      </c>
      <c r="C5123" s="490">
        <v>0</v>
      </c>
      <c r="D5123" s="490">
        <v>9.56</v>
      </c>
      <c r="E5123" s="488"/>
    </row>
    <row r="5124" spans="1:5" x14ac:dyDescent="0.2">
      <c r="A5124" s="488" t="s">
        <v>5381</v>
      </c>
      <c r="B5124" s="489">
        <v>81</v>
      </c>
      <c r="C5124" s="490">
        <v>0.24</v>
      </c>
      <c r="D5124" s="490">
        <v>56.2</v>
      </c>
      <c r="E5124" s="488"/>
    </row>
    <row r="5125" spans="1:5" x14ac:dyDescent="0.2">
      <c r="A5125" s="488" t="s">
        <v>5382</v>
      </c>
      <c r="B5125" s="489">
        <v>377</v>
      </c>
      <c r="C5125" s="490">
        <v>0</v>
      </c>
      <c r="D5125" s="490">
        <v>89.62</v>
      </c>
      <c r="E5125" s="488"/>
    </row>
    <row r="5126" spans="1:5" x14ac:dyDescent="0.2">
      <c r="A5126" s="488" t="s">
        <v>5383</v>
      </c>
      <c r="B5126" s="489">
        <v>85</v>
      </c>
      <c r="C5126" s="490">
        <v>0</v>
      </c>
      <c r="D5126" s="490">
        <v>33.14</v>
      </c>
      <c r="E5126" s="488"/>
    </row>
    <row r="5127" spans="1:5" x14ac:dyDescent="0.2">
      <c r="A5127" s="488" t="s">
        <v>5384</v>
      </c>
      <c r="B5127" s="489">
        <v>61</v>
      </c>
      <c r="C5127" s="490">
        <v>0</v>
      </c>
      <c r="D5127" s="490">
        <v>41.47</v>
      </c>
      <c r="E5127" s="488"/>
    </row>
    <row r="5128" spans="1:5" x14ac:dyDescent="0.2">
      <c r="A5128" s="488" t="s">
        <v>5385</v>
      </c>
      <c r="B5128" s="489">
        <v>190</v>
      </c>
      <c r="C5128" s="490">
        <v>124.57</v>
      </c>
      <c r="D5128" s="490">
        <v>255.84</v>
      </c>
      <c r="E5128" s="488"/>
    </row>
    <row r="5129" spans="1:5" x14ac:dyDescent="0.2">
      <c r="A5129" s="488" t="s">
        <v>5386</v>
      </c>
      <c r="B5129" s="489">
        <v>35</v>
      </c>
      <c r="C5129" s="490">
        <v>0</v>
      </c>
      <c r="D5129" s="490">
        <v>0</v>
      </c>
      <c r="E5129" s="488" t="s">
        <v>344</v>
      </c>
    </row>
    <row r="5130" spans="1:5" x14ac:dyDescent="0.2">
      <c r="A5130" s="488" t="s">
        <v>5387</v>
      </c>
      <c r="B5130" s="489">
        <v>404</v>
      </c>
      <c r="C5130" s="490">
        <v>0</v>
      </c>
      <c r="D5130" s="490">
        <v>215.32</v>
      </c>
      <c r="E5130" s="488"/>
    </row>
    <row r="5131" spans="1:5" x14ac:dyDescent="0.2">
      <c r="A5131" s="488" t="s">
        <v>5388</v>
      </c>
      <c r="B5131" s="489">
        <v>110</v>
      </c>
      <c r="C5131" s="490">
        <v>0</v>
      </c>
      <c r="D5131" s="490">
        <v>36.630000000000003</v>
      </c>
      <c r="E5131" s="488"/>
    </row>
    <row r="5132" spans="1:5" x14ac:dyDescent="0.2">
      <c r="A5132" s="488" t="s">
        <v>5389</v>
      </c>
      <c r="B5132" s="489">
        <v>305</v>
      </c>
      <c r="C5132" s="490">
        <v>0</v>
      </c>
      <c r="D5132" s="490">
        <v>55.67</v>
      </c>
      <c r="E5132" s="488"/>
    </row>
    <row r="5133" spans="1:5" x14ac:dyDescent="0.2">
      <c r="A5133" s="488" t="s">
        <v>5390</v>
      </c>
      <c r="B5133" s="489">
        <v>491</v>
      </c>
      <c r="C5133" s="490">
        <v>0</v>
      </c>
      <c r="D5133" s="490">
        <v>217.88</v>
      </c>
      <c r="E5133" s="488"/>
    </row>
    <row r="5134" spans="1:5" x14ac:dyDescent="0.2">
      <c r="A5134" s="488" t="s">
        <v>5391</v>
      </c>
      <c r="B5134" s="489">
        <v>196</v>
      </c>
      <c r="C5134" s="490">
        <v>0</v>
      </c>
      <c r="D5134" s="490">
        <v>40.96</v>
      </c>
      <c r="E5134" s="488"/>
    </row>
    <row r="5135" spans="1:5" x14ac:dyDescent="0.2">
      <c r="A5135" s="488" t="s">
        <v>5392</v>
      </c>
      <c r="B5135" s="489">
        <v>133</v>
      </c>
      <c r="C5135" s="490">
        <v>0</v>
      </c>
      <c r="D5135" s="490">
        <v>64.56</v>
      </c>
      <c r="E5135" s="488"/>
    </row>
    <row r="5136" spans="1:5" x14ac:dyDescent="0.2">
      <c r="A5136" s="488" t="s">
        <v>5393</v>
      </c>
      <c r="B5136" s="489">
        <v>142</v>
      </c>
      <c r="C5136" s="490">
        <v>0</v>
      </c>
      <c r="D5136" s="490">
        <v>40.700000000000003</v>
      </c>
      <c r="E5136" s="488"/>
    </row>
    <row r="5137" spans="1:5" x14ac:dyDescent="0.2">
      <c r="A5137" s="488" t="s">
        <v>5394</v>
      </c>
      <c r="B5137" s="489">
        <v>71</v>
      </c>
      <c r="C5137" s="490">
        <v>58.53</v>
      </c>
      <c r="D5137" s="490">
        <v>107.58</v>
      </c>
      <c r="E5137" s="488"/>
    </row>
    <row r="5138" spans="1:5" x14ac:dyDescent="0.2">
      <c r="A5138" s="488" t="s">
        <v>5395</v>
      </c>
      <c r="B5138" s="489">
        <v>104</v>
      </c>
      <c r="C5138" s="490">
        <v>60.98</v>
      </c>
      <c r="D5138" s="490">
        <v>132.83000000000001</v>
      </c>
      <c r="E5138" s="488"/>
    </row>
    <row r="5139" spans="1:5" x14ac:dyDescent="0.2">
      <c r="A5139" s="488" t="s">
        <v>5396</v>
      </c>
      <c r="B5139" s="489">
        <v>168</v>
      </c>
      <c r="C5139" s="490">
        <v>0</v>
      </c>
      <c r="D5139" s="490">
        <v>31.9</v>
      </c>
      <c r="E5139" s="488"/>
    </row>
    <row r="5140" spans="1:5" x14ac:dyDescent="0.2">
      <c r="A5140" s="488" t="s">
        <v>5397</v>
      </c>
      <c r="B5140" s="489">
        <v>178</v>
      </c>
      <c r="C5140" s="490">
        <v>0</v>
      </c>
      <c r="D5140" s="490">
        <v>67.16</v>
      </c>
      <c r="E5140" s="488"/>
    </row>
    <row r="5141" spans="1:5" x14ac:dyDescent="0.2">
      <c r="A5141" s="488" t="s">
        <v>5398</v>
      </c>
      <c r="B5141" s="489">
        <v>562</v>
      </c>
      <c r="C5141" s="490">
        <v>0</v>
      </c>
      <c r="D5141" s="490">
        <v>145.53</v>
      </c>
      <c r="E5141" s="488"/>
    </row>
    <row r="5142" spans="1:5" x14ac:dyDescent="0.2">
      <c r="A5142" s="488" t="s">
        <v>5399</v>
      </c>
      <c r="B5142" s="489">
        <v>228</v>
      </c>
      <c r="C5142" s="490">
        <v>0</v>
      </c>
      <c r="D5142" s="490">
        <v>82.22</v>
      </c>
      <c r="E5142" s="488"/>
    </row>
    <row r="5143" spans="1:5" x14ac:dyDescent="0.2">
      <c r="A5143" s="488" t="s">
        <v>5400</v>
      </c>
      <c r="B5143" s="489">
        <v>452</v>
      </c>
      <c r="C5143" s="490">
        <v>0</v>
      </c>
      <c r="D5143" s="490">
        <v>18.03</v>
      </c>
      <c r="E5143" s="488"/>
    </row>
    <row r="5144" spans="1:5" x14ac:dyDescent="0.2">
      <c r="A5144" s="488" t="s">
        <v>5401</v>
      </c>
      <c r="B5144" s="489">
        <v>180</v>
      </c>
      <c r="C5144" s="490">
        <v>0</v>
      </c>
      <c r="D5144" s="490">
        <v>47.13</v>
      </c>
      <c r="E5144" s="488"/>
    </row>
    <row r="5145" spans="1:5" x14ac:dyDescent="0.2">
      <c r="A5145" s="488" t="s">
        <v>5402</v>
      </c>
      <c r="B5145" s="489">
        <v>173</v>
      </c>
      <c r="C5145" s="490">
        <v>0</v>
      </c>
      <c r="D5145" s="490">
        <v>114.84</v>
      </c>
      <c r="E5145" s="488"/>
    </row>
    <row r="5146" spans="1:5" x14ac:dyDescent="0.2">
      <c r="A5146" s="488" t="s">
        <v>5403</v>
      </c>
      <c r="B5146" s="489">
        <v>224</v>
      </c>
      <c r="C5146" s="490">
        <v>0</v>
      </c>
      <c r="D5146" s="490">
        <v>126.4</v>
      </c>
      <c r="E5146" s="488"/>
    </row>
    <row r="5147" spans="1:5" x14ac:dyDescent="0.2">
      <c r="A5147" s="488" t="s">
        <v>5404</v>
      </c>
      <c r="B5147" s="489">
        <v>86</v>
      </c>
      <c r="C5147" s="490">
        <v>0</v>
      </c>
      <c r="D5147" s="490">
        <v>50.24</v>
      </c>
      <c r="E5147" s="488"/>
    </row>
    <row r="5148" spans="1:5" x14ac:dyDescent="0.2">
      <c r="A5148" s="488" t="s">
        <v>5405</v>
      </c>
      <c r="B5148" s="489">
        <v>307</v>
      </c>
      <c r="C5148" s="490">
        <v>69.989999999999995</v>
      </c>
      <c r="D5148" s="490">
        <v>282.08999999999997</v>
      </c>
      <c r="E5148" s="488"/>
    </row>
    <row r="5149" spans="1:5" x14ac:dyDescent="0.2">
      <c r="A5149" s="488" t="s">
        <v>5406</v>
      </c>
      <c r="B5149" s="489">
        <v>154</v>
      </c>
      <c r="C5149" s="490">
        <v>0</v>
      </c>
      <c r="D5149" s="490">
        <v>16.82</v>
      </c>
      <c r="E5149" s="488"/>
    </row>
    <row r="5150" spans="1:5" x14ac:dyDescent="0.2">
      <c r="A5150" s="488" t="s">
        <v>5407</v>
      </c>
      <c r="B5150" s="489">
        <v>50</v>
      </c>
      <c r="C5150" s="490">
        <v>2.52</v>
      </c>
      <c r="D5150" s="490">
        <v>37.06</v>
      </c>
      <c r="E5150" s="488"/>
    </row>
    <row r="5151" spans="1:5" x14ac:dyDescent="0.2">
      <c r="A5151" s="488" t="s">
        <v>5408</v>
      </c>
      <c r="B5151" s="489">
        <v>181</v>
      </c>
      <c r="C5151" s="490">
        <v>44.65</v>
      </c>
      <c r="D5151" s="490">
        <v>169.7</v>
      </c>
      <c r="E5151" s="488"/>
    </row>
    <row r="5152" spans="1:5" x14ac:dyDescent="0.2">
      <c r="A5152" s="488" t="s">
        <v>5409</v>
      </c>
      <c r="B5152" s="489">
        <v>86</v>
      </c>
      <c r="C5152" s="490">
        <v>0</v>
      </c>
      <c r="D5152" s="490">
        <v>25.63</v>
      </c>
      <c r="E5152" s="488"/>
    </row>
    <row r="5153" spans="1:5" x14ac:dyDescent="0.2">
      <c r="A5153" s="488" t="s">
        <v>5410</v>
      </c>
      <c r="B5153" s="489">
        <v>169</v>
      </c>
      <c r="C5153" s="490">
        <v>5.59</v>
      </c>
      <c r="D5153" s="490">
        <v>122.34</v>
      </c>
      <c r="E5153" s="488"/>
    </row>
    <row r="5154" spans="1:5" x14ac:dyDescent="0.2">
      <c r="A5154" s="488" t="s">
        <v>5411</v>
      </c>
      <c r="B5154" s="489">
        <v>28</v>
      </c>
      <c r="C5154" s="490">
        <v>0</v>
      </c>
      <c r="D5154" s="490">
        <v>9.0399999999999991</v>
      </c>
      <c r="E5154" s="488" t="s">
        <v>344</v>
      </c>
    </row>
    <row r="5155" spans="1:5" x14ac:dyDescent="0.2">
      <c r="A5155" s="488" t="s">
        <v>5412</v>
      </c>
      <c r="B5155" s="489">
        <v>75</v>
      </c>
      <c r="C5155" s="490">
        <v>0</v>
      </c>
      <c r="D5155" s="490">
        <v>0</v>
      </c>
      <c r="E5155" s="488"/>
    </row>
    <row r="5156" spans="1:5" x14ac:dyDescent="0.2">
      <c r="A5156" s="488" t="s">
        <v>5413</v>
      </c>
      <c r="B5156" s="489">
        <v>293</v>
      </c>
      <c r="C5156" s="490">
        <v>324.64</v>
      </c>
      <c r="D5156" s="490">
        <v>527.07000000000005</v>
      </c>
      <c r="E5156" s="488"/>
    </row>
    <row r="5157" spans="1:5" x14ac:dyDescent="0.2">
      <c r="A5157" s="488" t="s">
        <v>5414</v>
      </c>
      <c r="B5157" s="489">
        <v>257</v>
      </c>
      <c r="C5157" s="490">
        <v>106.03</v>
      </c>
      <c r="D5157" s="490">
        <v>283.58</v>
      </c>
      <c r="E5157" s="488"/>
    </row>
    <row r="5158" spans="1:5" x14ac:dyDescent="0.2">
      <c r="A5158" s="488" t="s">
        <v>5415</v>
      </c>
      <c r="B5158" s="489">
        <v>94</v>
      </c>
      <c r="C5158" s="490">
        <v>23.02</v>
      </c>
      <c r="D5158" s="490">
        <v>87.96</v>
      </c>
      <c r="E5158" s="488"/>
    </row>
    <row r="5159" spans="1:5" x14ac:dyDescent="0.2">
      <c r="A5159" s="488" t="s">
        <v>5416</v>
      </c>
      <c r="B5159" s="489">
        <v>50</v>
      </c>
      <c r="C5159" s="490">
        <v>2.27</v>
      </c>
      <c r="D5159" s="490">
        <v>36.82</v>
      </c>
      <c r="E5159" s="488"/>
    </row>
    <row r="5160" spans="1:5" x14ac:dyDescent="0.2">
      <c r="A5160" s="488" t="s">
        <v>5417</v>
      </c>
      <c r="B5160" s="489">
        <v>48</v>
      </c>
      <c r="C5160" s="490">
        <v>0</v>
      </c>
      <c r="D5160" s="490">
        <v>31.64</v>
      </c>
      <c r="E5160" s="488"/>
    </row>
    <row r="5161" spans="1:5" x14ac:dyDescent="0.2">
      <c r="A5161" s="488" t="s">
        <v>5418</v>
      </c>
      <c r="B5161" s="489">
        <v>227</v>
      </c>
      <c r="C5161" s="490">
        <v>325.86</v>
      </c>
      <c r="D5161" s="490">
        <v>482.68</v>
      </c>
      <c r="E5161" s="488"/>
    </row>
    <row r="5162" spans="1:5" x14ac:dyDescent="0.2">
      <c r="A5162" s="488" t="s">
        <v>5419</v>
      </c>
      <c r="B5162" s="489">
        <v>65</v>
      </c>
      <c r="C5162" s="490">
        <v>0</v>
      </c>
      <c r="D5162" s="490">
        <v>16.510000000000002</v>
      </c>
      <c r="E5162" s="488"/>
    </row>
    <row r="5163" spans="1:5" x14ac:dyDescent="0.2">
      <c r="A5163" s="488" t="s">
        <v>5420</v>
      </c>
      <c r="B5163" s="489">
        <v>231</v>
      </c>
      <c r="C5163" s="490">
        <v>524.88</v>
      </c>
      <c r="D5163" s="490">
        <v>684.47</v>
      </c>
      <c r="E5163" s="488"/>
    </row>
    <row r="5164" spans="1:5" x14ac:dyDescent="0.2">
      <c r="A5164" s="488" t="s">
        <v>5421</v>
      </c>
      <c r="B5164" s="489">
        <v>125</v>
      </c>
      <c r="C5164" s="490">
        <v>33.450000000000003</v>
      </c>
      <c r="D5164" s="490">
        <v>119.8</v>
      </c>
      <c r="E5164" s="488"/>
    </row>
    <row r="5165" spans="1:5" x14ac:dyDescent="0.2">
      <c r="A5165" s="488" t="s">
        <v>5422</v>
      </c>
      <c r="B5165" s="489">
        <v>7</v>
      </c>
      <c r="C5165" s="490">
        <v>0</v>
      </c>
      <c r="D5165" s="490">
        <v>0</v>
      </c>
      <c r="E5165" s="488" t="s">
        <v>344</v>
      </c>
    </row>
    <row r="5166" spans="1:5" x14ac:dyDescent="0.2">
      <c r="A5166" s="488" t="s">
        <v>5423</v>
      </c>
      <c r="B5166" s="489">
        <v>104</v>
      </c>
      <c r="C5166" s="490">
        <v>19.39</v>
      </c>
      <c r="D5166" s="490">
        <v>91.24</v>
      </c>
      <c r="E5166" s="488"/>
    </row>
    <row r="5167" spans="1:5" x14ac:dyDescent="0.2">
      <c r="A5167" s="488" t="s">
        <v>5424</v>
      </c>
      <c r="B5167" s="489">
        <v>185</v>
      </c>
      <c r="C5167" s="490">
        <v>25.51</v>
      </c>
      <c r="D5167" s="490">
        <v>153.32</v>
      </c>
      <c r="E5167" s="488"/>
    </row>
    <row r="5168" spans="1:5" x14ac:dyDescent="0.2">
      <c r="A5168" s="488" t="s">
        <v>5425</v>
      </c>
      <c r="B5168" s="489">
        <v>173</v>
      </c>
      <c r="C5168" s="490">
        <v>140.12</v>
      </c>
      <c r="D5168" s="490">
        <v>259.64</v>
      </c>
      <c r="E5168" s="488"/>
    </row>
    <row r="5169" spans="1:5" x14ac:dyDescent="0.2">
      <c r="A5169" s="488" t="s">
        <v>5426</v>
      </c>
      <c r="B5169" s="489">
        <v>448</v>
      </c>
      <c r="C5169" s="490">
        <v>99.01</v>
      </c>
      <c r="D5169" s="490">
        <v>408.51</v>
      </c>
      <c r="E5169" s="488"/>
    </row>
    <row r="5170" spans="1:5" x14ac:dyDescent="0.2">
      <c r="A5170" s="488" t="s">
        <v>5427</v>
      </c>
      <c r="B5170" s="489">
        <v>114</v>
      </c>
      <c r="C5170" s="490">
        <v>43.44</v>
      </c>
      <c r="D5170" s="490">
        <v>122.2</v>
      </c>
      <c r="E5170" s="488"/>
    </row>
    <row r="5171" spans="1:5" x14ac:dyDescent="0.2">
      <c r="A5171" s="488" t="s">
        <v>5428</v>
      </c>
      <c r="B5171" s="489">
        <v>165</v>
      </c>
      <c r="C5171" s="490">
        <v>0</v>
      </c>
      <c r="D5171" s="490">
        <v>53.68</v>
      </c>
      <c r="E5171" s="488"/>
    </row>
    <row r="5172" spans="1:5" x14ac:dyDescent="0.2">
      <c r="A5172" s="488" t="s">
        <v>5429</v>
      </c>
      <c r="B5172" s="489">
        <v>176</v>
      </c>
      <c r="C5172" s="490">
        <v>478.56</v>
      </c>
      <c r="D5172" s="490">
        <v>600.15</v>
      </c>
      <c r="E5172" s="488"/>
    </row>
    <row r="5173" spans="1:5" x14ac:dyDescent="0.2">
      <c r="A5173" s="488" t="s">
        <v>5430</v>
      </c>
      <c r="B5173" s="489">
        <v>229</v>
      </c>
      <c r="C5173" s="490">
        <v>612.04</v>
      </c>
      <c r="D5173" s="490">
        <v>770.24</v>
      </c>
      <c r="E5173" s="488"/>
    </row>
    <row r="5174" spans="1:5" x14ac:dyDescent="0.2">
      <c r="A5174" s="488" t="s">
        <v>5431</v>
      </c>
      <c r="B5174" s="489">
        <v>50</v>
      </c>
      <c r="C5174" s="490">
        <v>0</v>
      </c>
      <c r="D5174" s="490">
        <v>11.76</v>
      </c>
      <c r="E5174" s="488"/>
    </row>
    <row r="5175" spans="1:5" x14ac:dyDescent="0.2">
      <c r="A5175" s="488" t="s">
        <v>5432</v>
      </c>
      <c r="B5175" s="489">
        <v>88</v>
      </c>
      <c r="C5175" s="490">
        <v>252.72</v>
      </c>
      <c r="D5175" s="490">
        <v>313.52</v>
      </c>
      <c r="E5175" s="488"/>
    </row>
    <row r="5176" spans="1:5" x14ac:dyDescent="0.2">
      <c r="A5176" s="488" t="s">
        <v>5433</v>
      </c>
      <c r="B5176" s="489">
        <v>123</v>
      </c>
      <c r="C5176" s="490">
        <v>0</v>
      </c>
      <c r="D5176" s="490">
        <v>37.840000000000003</v>
      </c>
      <c r="E5176" s="488"/>
    </row>
    <row r="5177" spans="1:5" x14ac:dyDescent="0.2">
      <c r="A5177" s="488" t="s">
        <v>5434</v>
      </c>
      <c r="B5177" s="489">
        <v>374</v>
      </c>
      <c r="C5177" s="490">
        <v>0</v>
      </c>
      <c r="D5177" s="490">
        <v>7.01</v>
      </c>
      <c r="E5177" s="488"/>
    </row>
    <row r="5178" spans="1:5" x14ac:dyDescent="0.2">
      <c r="A5178" s="488" t="s">
        <v>5435</v>
      </c>
      <c r="B5178" s="489">
        <v>213</v>
      </c>
      <c r="C5178" s="490">
        <v>69.8</v>
      </c>
      <c r="D5178" s="490">
        <v>216.95</v>
      </c>
      <c r="E5178" s="488"/>
    </row>
    <row r="5179" spans="1:5" x14ac:dyDescent="0.2">
      <c r="A5179" s="488" t="s">
        <v>5436</v>
      </c>
      <c r="B5179" s="489">
        <v>75</v>
      </c>
      <c r="C5179" s="490">
        <v>0</v>
      </c>
      <c r="D5179" s="490">
        <v>16.559999999999999</v>
      </c>
      <c r="E5179" s="488"/>
    </row>
    <row r="5180" spans="1:5" x14ac:dyDescent="0.2">
      <c r="A5180" s="488" t="s">
        <v>5437</v>
      </c>
      <c r="B5180" s="489">
        <v>200</v>
      </c>
      <c r="C5180" s="490">
        <v>0</v>
      </c>
      <c r="D5180" s="490">
        <v>107.2</v>
      </c>
      <c r="E5180" s="488"/>
    </row>
    <row r="5181" spans="1:5" x14ac:dyDescent="0.2">
      <c r="A5181" s="488" t="s">
        <v>5438</v>
      </c>
      <c r="B5181" s="489">
        <v>231</v>
      </c>
      <c r="C5181" s="490">
        <v>0</v>
      </c>
      <c r="D5181" s="490">
        <v>109.2</v>
      </c>
      <c r="E5181" s="488"/>
    </row>
    <row r="5182" spans="1:5" x14ac:dyDescent="0.2">
      <c r="A5182" s="488" t="s">
        <v>5439</v>
      </c>
      <c r="B5182" s="489">
        <v>98</v>
      </c>
      <c r="C5182" s="490">
        <v>79.36</v>
      </c>
      <c r="D5182" s="490">
        <v>147.06</v>
      </c>
      <c r="E5182" s="488"/>
    </row>
    <row r="5183" spans="1:5" x14ac:dyDescent="0.2">
      <c r="A5183" s="488" t="s">
        <v>5440</v>
      </c>
      <c r="B5183" s="489">
        <v>246</v>
      </c>
      <c r="C5183" s="490">
        <v>0</v>
      </c>
      <c r="D5183" s="490">
        <v>128.59</v>
      </c>
      <c r="E5183" s="488"/>
    </row>
    <row r="5184" spans="1:5" x14ac:dyDescent="0.2">
      <c r="A5184" s="488" t="s">
        <v>5441</v>
      </c>
      <c r="B5184" s="489">
        <v>100</v>
      </c>
      <c r="C5184" s="490">
        <v>0</v>
      </c>
      <c r="D5184" s="490">
        <v>18.27</v>
      </c>
      <c r="E5184" s="488"/>
    </row>
    <row r="5185" spans="1:5" x14ac:dyDescent="0.2">
      <c r="A5185" s="488" t="s">
        <v>5442</v>
      </c>
      <c r="B5185" s="489">
        <v>405</v>
      </c>
      <c r="C5185" s="490">
        <v>103.6</v>
      </c>
      <c r="D5185" s="490">
        <v>383.4</v>
      </c>
      <c r="E5185" s="488"/>
    </row>
    <row r="5186" spans="1:5" x14ac:dyDescent="0.2">
      <c r="A5186" s="488" t="s">
        <v>5443</v>
      </c>
      <c r="B5186" s="489">
        <v>182</v>
      </c>
      <c r="C5186" s="490">
        <v>304.93</v>
      </c>
      <c r="D5186" s="490">
        <v>430.67</v>
      </c>
      <c r="E5186" s="488"/>
    </row>
    <row r="5187" spans="1:5" x14ac:dyDescent="0.2">
      <c r="A5187" s="488" t="s">
        <v>5444</v>
      </c>
      <c r="B5187" s="489">
        <v>361</v>
      </c>
      <c r="C5187" s="490">
        <v>0</v>
      </c>
      <c r="D5187" s="490">
        <v>71.040000000000006</v>
      </c>
      <c r="E5187" s="488"/>
    </row>
    <row r="5188" spans="1:5" x14ac:dyDescent="0.2">
      <c r="A5188" s="488" t="s">
        <v>5445</v>
      </c>
      <c r="B5188" s="489">
        <v>360</v>
      </c>
      <c r="C5188" s="490">
        <v>16.829999999999998</v>
      </c>
      <c r="D5188" s="490">
        <v>265.54000000000002</v>
      </c>
      <c r="E5188" s="488"/>
    </row>
    <row r="5189" spans="1:5" x14ac:dyDescent="0.2">
      <c r="A5189" s="488" t="s">
        <v>5446</v>
      </c>
      <c r="B5189" s="489">
        <v>70</v>
      </c>
      <c r="C5189" s="490">
        <v>32.700000000000003</v>
      </c>
      <c r="D5189" s="490">
        <v>81.06</v>
      </c>
      <c r="E5189" s="488"/>
    </row>
    <row r="5190" spans="1:5" x14ac:dyDescent="0.2">
      <c r="A5190" s="488" t="s">
        <v>5447</v>
      </c>
      <c r="B5190" s="489">
        <v>294</v>
      </c>
      <c r="C5190" s="490">
        <v>0</v>
      </c>
      <c r="D5190" s="490">
        <v>101.33</v>
      </c>
      <c r="E5190" s="488"/>
    </row>
    <row r="5191" spans="1:5" x14ac:dyDescent="0.2">
      <c r="A5191" s="488" t="s">
        <v>5448</v>
      </c>
      <c r="B5191" s="489">
        <v>61</v>
      </c>
      <c r="C5191" s="490">
        <v>0</v>
      </c>
      <c r="D5191" s="490">
        <v>27.82</v>
      </c>
      <c r="E5191" s="488"/>
    </row>
    <row r="5192" spans="1:5" x14ac:dyDescent="0.2">
      <c r="A5192" s="488" t="s">
        <v>5449</v>
      </c>
      <c r="B5192" s="489">
        <v>90</v>
      </c>
      <c r="C5192" s="490">
        <v>0</v>
      </c>
      <c r="D5192" s="490">
        <v>20.5</v>
      </c>
      <c r="E5192" s="488"/>
    </row>
    <row r="5193" spans="1:5" x14ac:dyDescent="0.2">
      <c r="A5193" s="488" t="s">
        <v>5450</v>
      </c>
      <c r="B5193" s="489">
        <v>242</v>
      </c>
      <c r="C5193" s="490">
        <v>0</v>
      </c>
      <c r="D5193" s="490">
        <v>103.19</v>
      </c>
      <c r="E5193" s="488"/>
    </row>
    <row r="5194" spans="1:5" x14ac:dyDescent="0.2">
      <c r="A5194" s="488" t="s">
        <v>5451</v>
      </c>
      <c r="B5194" s="489">
        <v>334</v>
      </c>
      <c r="C5194" s="490">
        <v>218.48</v>
      </c>
      <c r="D5194" s="490">
        <v>449.23</v>
      </c>
      <c r="E5194" s="488"/>
    </row>
    <row r="5195" spans="1:5" x14ac:dyDescent="0.2">
      <c r="A5195" s="488" t="s">
        <v>5452</v>
      </c>
      <c r="B5195" s="489">
        <v>38</v>
      </c>
      <c r="C5195" s="490">
        <v>17.45</v>
      </c>
      <c r="D5195" s="490">
        <v>43.7</v>
      </c>
      <c r="E5195" s="488" t="s">
        <v>344</v>
      </c>
    </row>
    <row r="5196" spans="1:5" x14ac:dyDescent="0.2">
      <c r="A5196" s="488" t="s">
        <v>5453</v>
      </c>
      <c r="B5196" s="489">
        <v>296</v>
      </c>
      <c r="C5196" s="490">
        <v>0</v>
      </c>
      <c r="D5196" s="490">
        <v>79.58</v>
      </c>
      <c r="E5196" s="488"/>
    </row>
    <row r="5197" spans="1:5" x14ac:dyDescent="0.2">
      <c r="A5197" s="488" t="s">
        <v>5454</v>
      </c>
      <c r="B5197" s="489">
        <v>87</v>
      </c>
      <c r="C5197" s="490">
        <v>0</v>
      </c>
      <c r="D5197" s="490">
        <v>34.880000000000003</v>
      </c>
      <c r="E5197" s="488"/>
    </row>
    <row r="5198" spans="1:5" x14ac:dyDescent="0.2">
      <c r="A5198" s="488" t="s">
        <v>5455</v>
      </c>
      <c r="B5198" s="489">
        <v>128</v>
      </c>
      <c r="C5198" s="490">
        <v>0</v>
      </c>
      <c r="D5198" s="490">
        <v>9.14</v>
      </c>
      <c r="E5198" s="488"/>
    </row>
    <row r="5199" spans="1:5" x14ac:dyDescent="0.2">
      <c r="A5199" s="488" t="s">
        <v>5456</v>
      </c>
      <c r="B5199" s="489">
        <v>434</v>
      </c>
      <c r="C5199" s="490">
        <v>0</v>
      </c>
      <c r="D5199" s="490">
        <v>0</v>
      </c>
      <c r="E5199" s="488"/>
    </row>
    <row r="5200" spans="1:5" x14ac:dyDescent="0.2">
      <c r="A5200" s="488" t="s">
        <v>5457</v>
      </c>
      <c r="B5200" s="489">
        <v>320</v>
      </c>
      <c r="C5200" s="490">
        <v>108.69</v>
      </c>
      <c r="D5200" s="490">
        <v>329.76</v>
      </c>
      <c r="E5200" s="488"/>
    </row>
    <row r="5201" spans="1:5" x14ac:dyDescent="0.2">
      <c r="A5201" s="488" t="s">
        <v>5458</v>
      </c>
      <c r="B5201" s="489">
        <v>236</v>
      </c>
      <c r="C5201" s="490">
        <v>0</v>
      </c>
      <c r="D5201" s="490">
        <v>80.09</v>
      </c>
      <c r="E5201" s="488"/>
    </row>
    <row r="5202" spans="1:5" x14ac:dyDescent="0.2">
      <c r="A5202" s="488" t="s">
        <v>5459</v>
      </c>
      <c r="B5202" s="489">
        <v>58</v>
      </c>
      <c r="C5202" s="490">
        <v>0</v>
      </c>
      <c r="D5202" s="490">
        <v>33.6</v>
      </c>
      <c r="E5202" s="488"/>
    </row>
    <row r="5203" spans="1:5" x14ac:dyDescent="0.2">
      <c r="A5203" s="488" t="s">
        <v>5460</v>
      </c>
      <c r="B5203" s="489">
        <v>107</v>
      </c>
      <c r="C5203" s="490">
        <v>101.74</v>
      </c>
      <c r="D5203" s="490">
        <v>175.66</v>
      </c>
      <c r="E5203" s="488"/>
    </row>
    <row r="5204" spans="1:5" x14ac:dyDescent="0.2">
      <c r="A5204" s="488" t="s">
        <v>5461</v>
      </c>
      <c r="B5204" s="489">
        <v>184</v>
      </c>
      <c r="C5204" s="490">
        <v>147.29</v>
      </c>
      <c r="D5204" s="490">
        <v>274.39999999999998</v>
      </c>
      <c r="E5204" s="488"/>
    </row>
    <row r="5205" spans="1:5" x14ac:dyDescent="0.2">
      <c r="A5205" s="488" t="s">
        <v>5462</v>
      </c>
      <c r="B5205" s="489">
        <v>344</v>
      </c>
      <c r="C5205" s="490">
        <v>48.42</v>
      </c>
      <c r="D5205" s="490">
        <v>286.07</v>
      </c>
      <c r="E5205" s="488"/>
    </row>
    <row r="5206" spans="1:5" x14ac:dyDescent="0.2">
      <c r="A5206" s="488" t="s">
        <v>5463</v>
      </c>
      <c r="B5206" s="489">
        <v>218</v>
      </c>
      <c r="C5206" s="490">
        <v>722.7</v>
      </c>
      <c r="D5206" s="490">
        <v>873.31</v>
      </c>
      <c r="E5206" s="488"/>
    </row>
    <row r="5207" spans="1:5" x14ac:dyDescent="0.2">
      <c r="A5207" s="488" t="s">
        <v>5464</v>
      </c>
      <c r="B5207" s="489">
        <v>253</v>
      </c>
      <c r="C5207" s="490">
        <v>0</v>
      </c>
      <c r="D5207" s="490">
        <v>100.67</v>
      </c>
      <c r="E5207" s="488"/>
    </row>
    <row r="5208" spans="1:5" x14ac:dyDescent="0.2">
      <c r="A5208" s="488" t="s">
        <v>5465</v>
      </c>
      <c r="B5208" s="489">
        <v>147</v>
      </c>
      <c r="C5208" s="490">
        <v>0</v>
      </c>
      <c r="D5208" s="490">
        <v>28.31</v>
      </c>
      <c r="E5208" s="488"/>
    </row>
    <row r="5209" spans="1:5" x14ac:dyDescent="0.2">
      <c r="A5209" s="488" t="s">
        <v>5466</v>
      </c>
      <c r="B5209" s="489">
        <v>214</v>
      </c>
      <c r="C5209" s="490">
        <v>55.61</v>
      </c>
      <c r="D5209" s="490">
        <v>203.46</v>
      </c>
      <c r="E5209" s="488"/>
    </row>
    <row r="5210" spans="1:5" x14ac:dyDescent="0.2">
      <c r="A5210" s="488" t="s">
        <v>5467</v>
      </c>
      <c r="B5210" s="489">
        <v>175</v>
      </c>
      <c r="C5210" s="490">
        <v>356.49</v>
      </c>
      <c r="D5210" s="490">
        <v>477.39</v>
      </c>
      <c r="E5210" s="488"/>
    </row>
    <row r="5211" spans="1:5" x14ac:dyDescent="0.2">
      <c r="A5211" s="488" t="s">
        <v>5468</v>
      </c>
      <c r="B5211" s="489">
        <v>61</v>
      </c>
      <c r="C5211" s="490">
        <v>32.67</v>
      </c>
      <c r="D5211" s="490">
        <v>74.81</v>
      </c>
      <c r="E5211" s="488"/>
    </row>
    <row r="5212" spans="1:5" x14ac:dyDescent="0.2">
      <c r="A5212" s="488" t="s">
        <v>5469</v>
      </c>
      <c r="B5212" s="489">
        <v>503</v>
      </c>
      <c r="C5212" s="490">
        <v>582.38</v>
      </c>
      <c r="D5212" s="490">
        <v>929.88</v>
      </c>
      <c r="E5212" s="488"/>
    </row>
    <row r="5213" spans="1:5" x14ac:dyDescent="0.2">
      <c r="A5213" s="488" t="s">
        <v>5470</v>
      </c>
      <c r="B5213" s="489">
        <v>34</v>
      </c>
      <c r="C5213" s="490">
        <v>0</v>
      </c>
      <c r="D5213" s="490">
        <v>14.08</v>
      </c>
      <c r="E5213" s="488" t="s">
        <v>344</v>
      </c>
    </row>
    <row r="5214" spans="1:5" x14ac:dyDescent="0.2">
      <c r="A5214" s="488" t="s">
        <v>5471</v>
      </c>
      <c r="B5214" s="489">
        <v>40</v>
      </c>
      <c r="C5214" s="490">
        <v>0</v>
      </c>
      <c r="D5214" s="490">
        <v>24.24</v>
      </c>
      <c r="E5214" s="488" t="s">
        <v>344</v>
      </c>
    </row>
    <row r="5215" spans="1:5" x14ac:dyDescent="0.2">
      <c r="A5215" s="488" t="s">
        <v>5472</v>
      </c>
      <c r="B5215" s="489">
        <v>101</v>
      </c>
      <c r="C5215" s="490">
        <v>0</v>
      </c>
      <c r="D5215" s="490">
        <v>67.540000000000006</v>
      </c>
      <c r="E5215" s="488"/>
    </row>
    <row r="5216" spans="1:5" x14ac:dyDescent="0.2">
      <c r="A5216" s="488" t="s">
        <v>5473</v>
      </c>
      <c r="B5216" s="489">
        <v>329</v>
      </c>
      <c r="C5216" s="490">
        <v>0</v>
      </c>
      <c r="D5216" s="490">
        <v>0</v>
      </c>
      <c r="E5216" s="488"/>
    </row>
    <row r="5217" spans="1:5" x14ac:dyDescent="0.2">
      <c r="A5217" s="488" t="s">
        <v>5474</v>
      </c>
      <c r="B5217" s="489">
        <v>53</v>
      </c>
      <c r="C5217" s="490">
        <v>203.46</v>
      </c>
      <c r="D5217" s="490">
        <v>240.08</v>
      </c>
      <c r="E5217" s="488"/>
    </row>
    <row r="5218" spans="1:5" x14ac:dyDescent="0.2">
      <c r="A5218" s="488" t="s">
        <v>5475</v>
      </c>
      <c r="B5218" s="489">
        <v>264</v>
      </c>
      <c r="C5218" s="490">
        <v>842.58</v>
      </c>
      <c r="D5218" s="490">
        <v>1024.97</v>
      </c>
      <c r="E5218" s="488"/>
    </row>
    <row r="5219" spans="1:5" x14ac:dyDescent="0.2">
      <c r="A5219" s="488" t="s">
        <v>5476</v>
      </c>
      <c r="B5219" s="489">
        <v>522</v>
      </c>
      <c r="C5219" s="490">
        <v>0</v>
      </c>
      <c r="D5219" s="490">
        <v>17.11</v>
      </c>
      <c r="E5219" s="488"/>
    </row>
    <row r="5220" spans="1:5" x14ac:dyDescent="0.2">
      <c r="A5220" s="488" t="s">
        <v>5477</v>
      </c>
      <c r="B5220" s="489">
        <v>74</v>
      </c>
      <c r="C5220" s="490">
        <v>0</v>
      </c>
      <c r="D5220" s="490">
        <v>10.79</v>
      </c>
      <c r="E5220" s="488"/>
    </row>
    <row r="5221" spans="1:5" x14ac:dyDescent="0.2">
      <c r="A5221" s="488" t="s">
        <v>5478</v>
      </c>
      <c r="B5221" s="489">
        <v>71</v>
      </c>
      <c r="C5221" s="490">
        <v>0</v>
      </c>
      <c r="D5221" s="490">
        <v>9.98</v>
      </c>
      <c r="E5221" s="488"/>
    </row>
    <row r="5222" spans="1:5" x14ac:dyDescent="0.2">
      <c r="A5222" s="488" t="s">
        <v>5479</v>
      </c>
      <c r="B5222" s="489">
        <v>198</v>
      </c>
      <c r="C5222" s="490">
        <v>80.680000000000007</v>
      </c>
      <c r="D5222" s="490">
        <v>217.47</v>
      </c>
      <c r="E5222" s="488"/>
    </row>
    <row r="5223" spans="1:5" x14ac:dyDescent="0.2">
      <c r="A5223" s="488" t="s">
        <v>5480</v>
      </c>
      <c r="B5223" s="489">
        <v>217</v>
      </c>
      <c r="C5223" s="490">
        <v>356.22</v>
      </c>
      <c r="D5223" s="490">
        <v>506.14</v>
      </c>
      <c r="E5223" s="488"/>
    </row>
    <row r="5224" spans="1:5" x14ac:dyDescent="0.2">
      <c r="A5224" s="488" t="s">
        <v>5481</v>
      </c>
      <c r="B5224" s="489">
        <v>73</v>
      </c>
      <c r="C5224" s="490">
        <v>0</v>
      </c>
      <c r="D5224" s="490">
        <v>27.8</v>
      </c>
      <c r="E5224" s="488"/>
    </row>
    <row r="5225" spans="1:5" x14ac:dyDescent="0.2">
      <c r="A5225" s="488" t="s">
        <v>5482</v>
      </c>
      <c r="B5225" s="489">
        <v>102</v>
      </c>
      <c r="C5225" s="490">
        <v>193.28</v>
      </c>
      <c r="D5225" s="490">
        <v>263.75</v>
      </c>
      <c r="E5225" s="488"/>
    </row>
    <row r="5226" spans="1:5" x14ac:dyDescent="0.2">
      <c r="A5226" s="488" t="s">
        <v>5483</v>
      </c>
      <c r="B5226" s="489">
        <v>254</v>
      </c>
      <c r="C5226" s="490">
        <v>10.029999999999999</v>
      </c>
      <c r="D5226" s="490">
        <v>185.51</v>
      </c>
      <c r="E5226" s="488"/>
    </row>
    <row r="5227" spans="1:5" x14ac:dyDescent="0.2">
      <c r="A5227" s="488" t="s">
        <v>5484</v>
      </c>
      <c r="B5227" s="489">
        <v>148</v>
      </c>
      <c r="C5227" s="490">
        <v>301.11</v>
      </c>
      <c r="D5227" s="490">
        <v>403.36</v>
      </c>
      <c r="E5227" s="488"/>
    </row>
    <row r="5228" spans="1:5" x14ac:dyDescent="0.2">
      <c r="A5228" s="488" t="s">
        <v>5485</v>
      </c>
      <c r="B5228" s="489">
        <v>31</v>
      </c>
      <c r="C5228" s="490">
        <v>0</v>
      </c>
      <c r="D5228" s="490">
        <v>19.420000000000002</v>
      </c>
      <c r="E5228" s="488" t="s">
        <v>344</v>
      </c>
    </row>
    <row r="5229" spans="1:5" x14ac:dyDescent="0.2">
      <c r="A5229" s="488" t="s">
        <v>5486</v>
      </c>
      <c r="B5229" s="489">
        <v>559</v>
      </c>
      <c r="C5229" s="490">
        <v>1742.31</v>
      </c>
      <c r="D5229" s="490">
        <v>2128.5</v>
      </c>
      <c r="E5229" s="488"/>
    </row>
    <row r="5230" spans="1:5" x14ac:dyDescent="0.2">
      <c r="A5230" s="488" t="s">
        <v>5487</v>
      </c>
      <c r="B5230" s="489">
        <v>297</v>
      </c>
      <c r="C5230" s="490">
        <v>334.25</v>
      </c>
      <c r="D5230" s="490">
        <v>539.44000000000005</v>
      </c>
      <c r="E5230" s="488"/>
    </row>
    <row r="5231" spans="1:5" x14ac:dyDescent="0.2">
      <c r="A5231" s="488" t="s">
        <v>5488</v>
      </c>
      <c r="B5231" s="489">
        <v>89</v>
      </c>
      <c r="C5231" s="490">
        <v>0</v>
      </c>
      <c r="D5231" s="490">
        <v>10.17</v>
      </c>
      <c r="E5231" s="488"/>
    </row>
    <row r="5232" spans="1:5" x14ac:dyDescent="0.2">
      <c r="A5232" s="488" t="s">
        <v>5489</v>
      </c>
      <c r="B5232" s="489">
        <v>175</v>
      </c>
      <c r="C5232" s="490">
        <v>49.14</v>
      </c>
      <c r="D5232" s="490">
        <v>170.04</v>
      </c>
      <c r="E5232" s="488"/>
    </row>
    <row r="5233" spans="1:5" x14ac:dyDescent="0.2">
      <c r="A5233" s="488" t="s">
        <v>5490</v>
      </c>
      <c r="B5233" s="489">
        <v>241</v>
      </c>
      <c r="C5233" s="490">
        <v>0</v>
      </c>
      <c r="D5233" s="490">
        <v>160.62</v>
      </c>
      <c r="E5233" s="488"/>
    </row>
    <row r="5234" spans="1:5" x14ac:dyDescent="0.2">
      <c r="A5234" s="488" t="s">
        <v>5491</v>
      </c>
      <c r="B5234" s="489">
        <v>325</v>
      </c>
      <c r="C5234" s="490">
        <v>424.37</v>
      </c>
      <c r="D5234" s="490">
        <v>648.9</v>
      </c>
      <c r="E5234" s="488"/>
    </row>
    <row r="5235" spans="1:5" x14ac:dyDescent="0.2">
      <c r="A5235" s="488" t="s">
        <v>5492</v>
      </c>
      <c r="B5235" s="489">
        <v>241</v>
      </c>
      <c r="C5235" s="490">
        <v>0</v>
      </c>
      <c r="D5235" s="490">
        <v>36.08</v>
      </c>
      <c r="E5235" s="488"/>
    </row>
    <row r="5236" spans="1:5" x14ac:dyDescent="0.2">
      <c r="A5236" s="488" t="s">
        <v>5493</v>
      </c>
      <c r="B5236" s="489">
        <v>312</v>
      </c>
      <c r="C5236" s="490">
        <v>0</v>
      </c>
      <c r="D5236" s="490">
        <v>69.489999999999995</v>
      </c>
      <c r="E5236" s="488"/>
    </row>
    <row r="5237" spans="1:5" x14ac:dyDescent="0.2">
      <c r="A5237" s="488" t="s">
        <v>5494</v>
      </c>
      <c r="B5237" s="489">
        <v>189</v>
      </c>
      <c r="C5237" s="490">
        <v>42.43</v>
      </c>
      <c r="D5237" s="490">
        <v>173</v>
      </c>
      <c r="E5237" s="488"/>
    </row>
    <row r="5238" spans="1:5" x14ac:dyDescent="0.2">
      <c r="A5238" s="488" t="s">
        <v>5495</v>
      </c>
      <c r="B5238" s="489">
        <v>114</v>
      </c>
      <c r="C5238" s="490">
        <v>0</v>
      </c>
      <c r="D5238" s="490">
        <v>62.17</v>
      </c>
      <c r="E5238" s="488"/>
    </row>
    <row r="5239" spans="1:5" x14ac:dyDescent="0.2">
      <c r="A5239" s="488" t="s">
        <v>5496</v>
      </c>
      <c r="B5239" s="489">
        <v>220</v>
      </c>
      <c r="C5239" s="490">
        <v>6.38</v>
      </c>
      <c r="D5239" s="490">
        <v>158.37</v>
      </c>
      <c r="E5239" s="488"/>
    </row>
    <row r="5240" spans="1:5" x14ac:dyDescent="0.2">
      <c r="A5240" s="488" t="s">
        <v>5497</v>
      </c>
      <c r="B5240" s="489">
        <v>43</v>
      </c>
      <c r="C5240" s="490">
        <v>49.81</v>
      </c>
      <c r="D5240" s="490">
        <v>79.510000000000005</v>
      </c>
      <c r="E5240" s="488"/>
    </row>
    <row r="5241" spans="1:5" x14ac:dyDescent="0.2">
      <c r="A5241" s="488" t="s">
        <v>5498</v>
      </c>
      <c r="B5241" s="489">
        <v>447</v>
      </c>
      <c r="C5241" s="490">
        <v>0</v>
      </c>
      <c r="D5241" s="490">
        <v>231.12</v>
      </c>
      <c r="E5241" s="488"/>
    </row>
    <row r="5242" spans="1:5" x14ac:dyDescent="0.2">
      <c r="A5242" s="488" t="s">
        <v>5499</v>
      </c>
      <c r="B5242" s="489">
        <v>133</v>
      </c>
      <c r="C5242" s="490">
        <v>0</v>
      </c>
      <c r="D5242" s="490">
        <v>55.94</v>
      </c>
      <c r="E5242" s="488"/>
    </row>
    <row r="5243" spans="1:5" x14ac:dyDescent="0.2">
      <c r="A5243" s="488" t="s">
        <v>5500</v>
      </c>
      <c r="B5243" s="489">
        <v>88</v>
      </c>
      <c r="C5243" s="490">
        <v>0</v>
      </c>
      <c r="D5243" s="490">
        <v>35.08</v>
      </c>
      <c r="E5243" s="488"/>
    </row>
    <row r="5244" spans="1:5" x14ac:dyDescent="0.2">
      <c r="A5244" s="488" t="s">
        <v>5501</v>
      </c>
      <c r="B5244" s="489">
        <v>280</v>
      </c>
      <c r="C5244" s="490">
        <v>702.38</v>
      </c>
      <c r="D5244" s="490">
        <v>895.82</v>
      </c>
      <c r="E5244" s="488"/>
    </row>
    <row r="5245" spans="1:5" x14ac:dyDescent="0.2">
      <c r="A5245" s="488" t="s">
        <v>5502</v>
      </c>
      <c r="B5245" s="489">
        <v>162</v>
      </c>
      <c r="C5245" s="490">
        <v>0</v>
      </c>
      <c r="D5245" s="490">
        <v>97.37</v>
      </c>
      <c r="E5245" s="488"/>
    </row>
    <row r="5246" spans="1:5" x14ac:dyDescent="0.2">
      <c r="A5246" s="488" t="s">
        <v>5503</v>
      </c>
      <c r="B5246" s="489">
        <v>59</v>
      </c>
      <c r="C5246" s="490">
        <v>46.57</v>
      </c>
      <c r="D5246" s="490">
        <v>87.33</v>
      </c>
      <c r="E5246" s="488"/>
    </row>
    <row r="5247" spans="1:5" x14ac:dyDescent="0.2">
      <c r="A5247" s="488" t="s">
        <v>5504</v>
      </c>
      <c r="B5247" s="489">
        <v>322</v>
      </c>
      <c r="C5247" s="490">
        <v>113.78</v>
      </c>
      <c r="D5247" s="490">
        <v>336.24</v>
      </c>
      <c r="E5247" s="488"/>
    </row>
    <row r="5248" spans="1:5" x14ac:dyDescent="0.2">
      <c r="A5248" s="488" t="s">
        <v>5505</v>
      </c>
      <c r="B5248" s="489">
        <v>161</v>
      </c>
      <c r="C5248" s="490">
        <v>263.19</v>
      </c>
      <c r="D5248" s="490">
        <v>374.42</v>
      </c>
      <c r="E5248" s="488"/>
    </row>
    <row r="5249" spans="1:5" x14ac:dyDescent="0.2">
      <c r="A5249" s="488" t="s">
        <v>5506</v>
      </c>
      <c r="B5249" s="489">
        <v>208</v>
      </c>
      <c r="C5249" s="490">
        <v>474.02</v>
      </c>
      <c r="D5249" s="490">
        <v>617.72</v>
      </c>
      <c r="E5249" s="488"/>
    </row>
    <row r="5250" spans="1:5" x14ac:dyDescent="0.2">
      <c r="A5250" s="488" t="s">
        <v>5507</v>
      </c>
      <c r="B5250" s="489">
        <v>176</v>
      </c>
      <c r="C5250" s="490">
        <v>535.94000000000005</v>
      </c>
      <c r="D5250" s="490">
        <v>657.53</v>
      </c>
      <c r="E5250" s="488"/>
    </row>
    <row r="5251" spans="1:5" x14ac:dyDescent="0.2">
      <c r="A5251" s="488" t="s">
        <v>5508</v>
      </c>
      <c r="B5251" s="489">
        <v>157</v>
      </c>
      <c r="C5251" s="490">
        <v>284.25</v>
      </c>
      <c r="D5251" s="490">
        <v>392.71</v>
      </c>
      <c r="E5251" s="488"/>
    </row>
    <row r="5252" spans="1:5" x14ac:dyDescent="0.2">
      <c r="A5252" s="488" t="s">
        <v>5509</v>
      </c>
      <c r="B5252" s="489">
        <v>232</v>
      </c>
      <c r="C5252" s="490">
        <v>0</v>
      </c>
      <c r="D5252" s="490">
        <v>126.29</v>
      </c>
      <c r="E5252" s="488"/>
    </row>
    <row r="5253" spans="1:5" x14ac:dyDescent="0.2">
      <c r="A5253" s="488" t="s">
        <v>5510</v>
      </c>
      <c r="B5253" s="489">
        <v>43</v>
      </c>
      <c r="C5253" s="490">
        <v>33.21</v>
      </c>
      <c r="D5253" s="490">
        <v>62.92</v>
      </c>
      <c r="E5253" s="488"/>
    </row>
    <row r="5254" spans="1:5" x14ac:dyDescent="0.2">
      <c r="A5254" s="488" t="s">
        <v>5511</v>
      </c>
      <c r="B5254" s="489">
        <v>183</v>
      </c>
      <c r="C5254" s="490">
        <v>0</v>
      </c>
      <c r="D5254" s="490">
        <v>80.02</v>
      </c>
      <c r="E5254" s="488"/>
    </row>
    <row r="5255" spans="1:5" x14ac:dyDescent="0.2">
      <c r="A5255" s="488" t="s">
        <v>5512</v>
      </c>
      <c r="B5255" s="489">
        <v>483</v>
      </c>
      <c r="C5255" s="490">
        <v>1286.3499999999999</v>
      </c>
      <c r="D5255" s="490">
        <v>1620.04</v>
      </c>
      <c r="E5255" s="488"/>
    </row>
    <row r="5256" spans="1:5" x14ac:dyDescent="0.2">
      <c r="A5256" s="488" t="s">
        <v>5513</v>
      </c>
      <c r="B5256" s="489">
        <v>107</v>
      </c>
      <c r="C5256" s="490">
        <v>0</v>
      </c>
      <c r="D5256" s="490">
        <v>16.010000000000002</v>
      </c>
      <c r="E5256" s="488"/>
    </row>
    <row r="5257" spans="1:5" x14ac:dyDescent="0.2">
      <c r="A5257" s="488" t="s">
        <v>5514</v>
      </c>
      <c r="B5257" s="489">
        <v>560</v>
      </c>
      <c r="C5257" s="490">
        <v>0</v>
      </c>
      <c r="D5257" s="490">
        <v>162.68</v>
      </c>
      <c r="E5257" s="488"/>
    </row>
    <row r="5258" spans="1:5" x14ac:dyDescent="0.2">
      <c r="A5258" s="488" t="s">
        <v>5515</v>
      </c>
      <c r="B5258" s="489">
        <v>355</v>
      </c>
      <c r="C5258" s="490">
        <v>0</v>
      </c>
      <c r="D5258" s="490">
        <v>37.35</v>
      </c>
      <c r="E5258" s="488"/>
    </row>
    <row r="5259" spans="1:5" x14ac:dyDescent="0.2">
      <c r="A5259" s="488" t="s">
        <v>5516</v>
      </c>
      <c r="B5259" s="489">
        <v>154</v>
      </c>
      <c r="C5259" s="490">
        <v>0</v>
      </c>
      <c r="D5259" s="490">
        <v>40.98</v>
      </c>
      <c r="E5259" s="488"/>
    </row>
    <row r="5260" spans="1:5" x14ac:dyDescent="0.2">
      <c r="A5260" s="488" t="s">
        <v>5517</v>
      </c>
      <c r="B5260" s="489">
        <v>121</v>
      </c>
      <c r="C5260" s="490">
        <v>70.650000000000006</v>
      </c>
      <c r="D5260" s="490">
        <v>154.25</v>
      </c>
      <c r="E5260" s="488"/>
    </row>
    <row r="5261" spans="1:5" x14ac:dyDescent="0.2">
      <c r="A5261" s="488" t="s">
        <v>5518</v>
      </c>
      <c r="B5261" s="489">
        <v>106</v>
      </c>
      <c r="C5261" s="490">
        <v>27.97</v>
      </c>
      <c r="D5261" s="490">
        <v>101.2</v>
      </c>
      <c r="E5261" s="488"/>
    </row>
    <row r="5262" spans="1:5" x14ac:dyDescent="0.2">
      <c r="A5262" s="488" t="s">
        <v>5519</v>
      </c>
      <c r="B5262" s="489">
        <v>76</v>
      </c>
      <c r="C5262" s="490">
        <v>0</v>
      </c>
      <c r="D5262" s="490">
        <v>43.2</v>
      </c>
      <c r="E5262" s="488"/>
    </row>
    <row r="5263" spans="1:5" x14ac:dyDescent="0.2">
      <c r="A5263" s="488" t="s">
        <v>5520</v>
      </c>
      <c r="B5263" s="489">
        <v>120</v>
      </c>
      <c r="C5263" s="490">
        <v>141.86000000000001</v>
      </c>
      <c r="D5263" s="490">
        <v>224.76</v>
      </c>
      <c r="E5263" s="488"/>
    </row>
    <row r="5264" spans="1:5" x14ac:dyDescent="0.2">
      <c r="A5264" s="488" t="s">
        <v>5521</v>
      </c>
      <c r="B5264" s="489">
        <v>140</v>
      </c>
      <c r="C5264" s="490">
        <v>7.98</v>
      </c>
      <c r="D5264" s="490">
        <v>104.7</v>
      </c>
      <c r="E5264" s="488"/>
    </row>
    <row r="5265" spans="1:5" x14ac:dyDescent="0.2">
      <c r="A5265" s="488" t="s">
        <v>5522</v>
      </c>
      <c r="B5265" s="489">
        <v>70</v>
      </c>
      <c r="C5265" s="490">
        <v>0</v>
      </c>
      <c r="D5265" s="490">
        <v>0</v>
      </c>
      <c r="E5265" s="488"/>
    </row>
    <row r="5266" spans="1:5" x14ac:dyDescent="0.2">
      <c r="A5266" s="488" t="s">
        <v>5523</v>
      </c>
      <c r="B5266" s="489">
        <v>182</v>
      </c>
      <c r="C5266" s="490">
        <v>167.8</v>
      </c>
      <c r="D5266" s="490">
        <v>293.54000000000002</v>
      </c>
      <c r="E5266" s="488"/>
    </row>
    <row r="5267" spans="1:5" x14ac:dyDescent="0.2">
      <c r="A5267" s="488" t="s">
        <v>5524</v>
      </c>
      <c r="B5267" s="489">
        <v>108</v>
      </c>
      <c r="C5267" s="490">
        <v>0</v>
      </c>
      <c r="D5267" s="490">
        <v>60.32</v>
      </c>
      <c r="E5267" s="488"/>
    </row>
    <row r="5268" spans="1:5" x14ac:dyDescent="0.2">
      <c r="A5268" s="488" t="s">
        <v>5525</v>
      </c>
      <c r="B5268" s="489">
        <v>131</v>
      </c>
      <c r="C5268" s="490">
        <v>12.41</v>
      </c>
      <c r="D5268" s="490">
        <v>102.91</v>
      </c>
      <c r="E5268" s="488"/>
    </row>
    <row r="5269" spans="1:5" x14ac:dyDescent="0.2">
      <c r="A5269" s="488" t="s">
        <v>5526</v>
      </c>
      <c r="B5269" s="489">
        <v>156</v>
      </c>
      <c r="C5269" s="490">
        <v>0</v>
      </c>
      <c r="D5269" s="490">
        <v>74.760000000000005</v>
      </c>
      <c r="E5269" s="488"/>
    </row>
    <row r="5270" spans="1:5" x14ac:dyDescent="0.2">
      <c r="A5270" s="488" t="s">
        <v>5527</v>
      </c>
      <c r="B5270" s="489">
        <v>62</v>
      </c>
      <c r="C5270" s="490">
        <v>0</v>
      </c>
      <c r="D5270" s="490">
        <v>31.41</v>
      </c>
      <c r="E5270" s="488"/>
    </row>
    <row r="5271" spans="1:5" x14ac:dyDescent="0.2">
      <c r="A5271" s="488" t="s">
        <v>5528</v>
      </c>
      <c r="B5271" s="489">
        <v>344</v>
      </c>
      <c r="C5271" s="490">
        <v>0</v>
      </c>
      <c r="D5271" s="490">
        <v>76.48</v>
      </c>
      <c r="E5271" s="488"/>
    </row>
    <row r="5272" spans="1:5" x14ac:dyDescent="0.2">
      <c r="A5272" s="488" t="s">
        <v>5529</v>
      </c>
      <c r="B5272" s="489">
        <v>103</v>
      </c>
      <c r="C5272" s="490">
        <v>0</v>
      </c>
      <c r="D5272" s="490">
        <v>65.42</v>
      </c>
      <c r="E5272" s="488"/>
    </row>
    <row r="5273" spans="1:5" x14ac:dyDescent="0.2">
      <c r="A5273" s="488" t="s">
        <v>5530</v>
      </c>
      <c r="B5273" s="489">
        <v>200</v>
      </c>
      <c r="C5273" s="490">
        <v>125.4</v>
      </c>
      <c r="D5273" s="490">
        <v>263.57</v>
      </c>
      <c r="E5273" s="488"/>
    </row>
    <row r="5274" spans="1:5" x14ac:dyDescent="0.2">
      <c r="A5274" s="488" t="s">
        <v>5531</v>
      </c>
      <c r="B5274" s="489">
        <v>813</v>
      </c>
      <c r="C5274" s="490">
        <v>613.5</v>
      </c>
      <c r="D5274" s="490">
        <v>1175.17</v>
      </c>
      <c r="E5274" s="488"/>
    </row>
    <row r="5275" spans="1:5" x14ac:dyDescent="0.2">
      <c r="A5275" s="488" t="s">
        <v>5532</v>
      </c>
      <c r="B5275" s="489">
        <v>70</v>
      </c>
      <c r="C5275" s="490">
        <v>24.83</v>
      </c>
      <c r="D5275" s="490">
        <v>73.19</v>
      </c>
      <c r="E5275" s="488"/>
    </row>
    <row r="5276" spans="1:5" x14ac:dyDescent="0.2">
      <c r="A5276" s="488" t="s">
        <v>5533</v>
      </c>
      <c r="B5276" s="489">
        <v>46</v>
      </c>
      <c r="C5276" s="490">
        <v>0</v>
      </c>
      <c r="D5276" s="490">
        <v>9</v>
      </c>
      <c r="E5276" s="488"/>
    </row>
    <row r="5277" spans="1:5" x14ac:dyDescent="0.2">
      <c r="A5277" s="488" t="s">
        <v>5534</v>
      </c>
      <c r="B5277" s="489">
        <v>58</v>
      </c>
      <c r="C5277" s="490">
        <v>0.04</v>
      </c>
      <c r="D5277" s="490">
        <v>40.11</v>
      </c>
      <c r="E5277" s="488"/>
    </row>
    <row r="5278" spans="1:5" x14ac:dyDescent="0.2">
      <c r="A5278" s="488" t="s">
        <v>5535</v>
      </c>
      <c r="B5278" s="489">
        <v>44</v>
      </c>
      <c r="C5278" s="490">
        <v>4.5999999999999996</v>
      </c>
      <c r="D5278" s="490">
        <v>35</v>
      </c>
      <c r="E5278" s="488"/>
    </row>
    <row r="5279" spans="1:5" x14ac:dyDescent="0.2">
      <c r="A5279" s="488" t="s">
        <v>5536</v>
      </c>
      <c r="B5279" s="489">
        <v>52</v>
      </c>
      <c r="C5279" s="490">
        <v>0</v>
      </c>
      <c r="D5279" s="490">
        <v>27.51</v>
      </c>
      <c r="E5279" s="488"/>
    </row>
    <row r="5280" spans="1:5" x14ac:dyDescent="0.2">
      <c r="A5280" s="488" t="s">
        <v>5537</v>
      </c>
      <c r="B5280" s="489">
        <v>77</v>
      </c>
      <c r="C5280" s="490">
        <v>0</v>
      </c>
      <c r="D5280" s="490">
        <v>43.7</v>
      </c>
      <c r="E5280" s="488"/>
    </row>
    <row r="5281" spans="1:5" x14ac:dyDescent="0.2">
      <c r="A5281" s="488" t="s">
        <v>5538</v>
      </c>
      <c r="B5281" s="489">
        <v>62</v>
      </c>
      <c r="C5281" s="490">
        <v>0</v>
      </c>
      <c r="D5281" s="490">
        <v>41.53</v>
      </c>
      <c r="E5281" s="488"/>
    </row>
    <row r="5282" spans="1:5" x14ac:dyDescent="0.2">
      <c r="A5282" s="488" t="s">
        <v>5539</v>
      </c>
      <c r="B5282" s="489">
        <v>109</v>
      </c>
      <c r="C5282" s="490">
        <v>25.24</v>
      </c>
      <c r="D5282" s="490">
        <v>100.55</v>
      </c>
      <c r="E5282" s="488"/>
    </row>
    <row r="5283" spans="1:5" x14ac:dyDescent="0.2">
      <c r="A5283" s="488" t="s">
        <v>5540</v>
      </c>
      <c r="B5283" s="489">
        <v>154</v>
      </c>
      <c r="C5283" s="490">
        <v>383.22</v>
      </c>
      <c r="D5283" s="490">
        <v>489.61</v>
      </c>
      <c r="E5283" s="488"/>
    </row>
    <row r="5284" spans="1:5" x14ac:dyDescent="0.2">
      <c r="A5284" s="488" t="s">
        <v>5541</v>
      </c>
      <c r="B5284" s="489">
        <v>120</v>
      </c>
      <c r="C5284" s="490">
        <v>220.48</v>
      </c>
      <c r="D5284" s="490">
        <v>303.38</v>
      </c>
      <c r="E5284" s="488"/>
    </row>
    <row r="5285" spans="1:5" x14ac:dyDescent="0.2">
      <c r="A5285" s="488" t="s">
        <v>5542</v>
      </c>
      <c r="B5285" s="489">
        <v>92</v>
      </c>
      <c r="C5285" s="490">
        <v>38.54</v>
      </c>
      <c r="D5285" s="490">
        <v>102.1</v>
      </c>
      <c r="E5285" s="488"/>
    </row>
    <row r="5286" spans="1:5" x14ac:dyDescent="0.2">
      <c r="A5286" s="488" t="s">
        <v>5543</v>
      </c>
      <c r="B5286" s="489">
        <v>88</v>
      </c>
      <c r="C5286" s="490">
        <v>0</v>
      </c>
      <c r="D5286" s="490">
        <v>20.47</v>
      </c>
      <c r="E5286" s="488"/>
    </row>
    <row r="5287" spans="1:5" x14ac:dyDescent="0.2">
      <c r="A5287" s="488" t="s">
        <v>5544</v>
      </c>
      <c r="B5287" s="489">
        <v>146</v>
      </c>
      <c r="C5287" s="490">
        <v>0</v>
      </c>
      <c r="D5287" s="490">
        <v>77.62</v>
      </c>
      <c r="E5287" s="488"/>
    </row>
    <row r="5288" spans="1:5" x14ac:dyDescent="0.2">
      <c r="A5288" s="488" t="s">
        <v>5545</v>
      </c>
      <c r="B5288" s="489">
        <v>232</v>
      </c>
      <c r="C5288" s="490">
        <v>691.33</v>
      </c>
      <c r="D5288" s="490">
        <v>851.61</v>
      </c>
      <c r="E5288" s="488"/>
    </row>
    <row r="5289" spans="1:5" x14ac:dyDescent="0.2">
      <c r="A5289" s="488" t="s">
        <v>5546</v>
      </c>
      <c r="B5289" s="489">
        <v>147</v>
      </c>
      <c r="C5289" s="490">
        <v>0</v>
      </c>
      <c r="D5289" s="490">
        <v>52.87</v>
      </c>
      <c r="E5289" s="488"/>
    </row>
    <row r="5290" spans="1:5" x14ac:dyDescent="0.2">
      <c r="A5290" s="488" t="s">
        <v>5547</v>
      </c>
      <c r="B5290" s="489">
        <v>517</v>
      </c>
      <c r="C5290" s="490">
        <v>382.72</v>
      </c>
      <c r="D5290" s="490">
        <v>739.9</v>
      </c>
      <c r="E5290" s="488"/>
    </row>
    <row r="5291" spans="1:5" x14ac:dyDescent="0.2">
      <c r="A5291" s="488" t="s">
        <v>5548</v>
      </c>
      <c r="B5291" s="489">
        <v>50</v>
      </c>
      <c r="C5291" s="490">
        <v>0.56000000000000005</v>
      </c>
      <c r="D5291" s="490">
        <v>35.1</v>
      </c>
      <c r="E5291" s="488"/>
    </row>
    <row r="5292" spans="1:5" x14ac:dyDescent="0.2">
      <c r="A5292" s="488" t="s">
        <v>5549</v>
      </c>
      <c r="B5292" s="489">
        <v>69</v>
      </c>
      <c r="C5292" s="490">
        <v>55.58</v>
      </c>
      <c r="D5292" s="490">
        <v>103.25</v>
      </c>
      <c r="E5292" s="488"/>
    </row>
    <row r="5293" spans="1:5" x14ac:dyDescent="0.2">
      <c r="A5293" s="488" t="s">
        <v>5550</v>
      </c>
      <c r="B5293" s="489">
        <v>72</v>
      </c>
      <c r="C5293" s="490">
        <v>0</v>
      </c>
      <c r="D5293" s="490">
        <v>39.72</v>
      </c>
      <c r="E5293" s="488"/>
    </row>
    <row r="5294" spans="1:5" x14ac:dyDescent="0.2">
      <c r="A5294" s="488" t="s">
        <v>5551</v>
      </c>
      <c r="B5294" s="489">
        <v>410</v>
      </c>
      <c r="C5294" s="490">
        <v>0</v>
      </c>
      <c r="D5294" s="490">
        <v>103.8</v>
      </c>
      <c r="E5294" s="488"/>
    </row>
    <row r="5295" spans="1:5" x14ac:dyDescent="0.2">
      <c r="A5295" s="488" t="s">
        <v>5552</v>
      </c>
      <c r="B5295" s="489">
        <v>369</v>
      </c>
      <c r="C5295" s="490">
        <v>0</v>
      </c>
      <c r="D5295" s="490">
        <v>4.32</v>
      </c>
      <c r="E5295" s="488"/>
    </row>
    <row r="5296" spans="1:5" x14ac:dyDescent="0.2">
      <c r="A5296" s="488" t="s">
        <v>5553</v>
      </c>
      <c r="B5296" s="489">
        <v>404</v>
      </c>
      <c r="C5296" s="490">
        <v>0</v>
      </c>
      <c r="D5296" s="490">
        <v>27.18</v>
      </c>
      <c r="E5296" s="488"/>
    </row>
    <row r="5297" spans="1:5" x14ac:dyDescent="0.2">
      <c r="A5297" s="488" t="s">
        <v>5554</v>
      </c>
      <c r="B5297" s="489">
        <v>84</v>
      </c>
      <c r="C5297" s="490">
        <v>0</v>
      </c>
      <c r="D5297" s="490">
        <v>16.5</v>
      </c>
      <c r="E5297" s="488"/>
    </row>
    <row r="5298" spans="1:5" x14ac:dyDescent="0.2">
      <c r="A5298" s="488" t="s">
        <v>5555</v>
      </c>
      <c r="B5298" s="489">
        <v>44</v>
      </c>
      <c r="C5298" s="490">
        <v>21.22</v>
      </c>
      <c r="D5298" s="490">
        <v>51.62</v>
      </c>
      <c r="E5298" s="488"/>
    </row>
    <row r="5299" spans="1:5" x14ac:dyDescent="0.2">
      <c r="A5299" s="488" t="s">
        <v>5556</v>
      </c>
      <c r="B5299" s="489">
        <v>165</v>
      </c>
      <c r="C5299" s="490">
        <v>473.28</v>
      </c>
      <c r="D5299" s="490">
        <v>587.27</v>
      </c>
      <c r="E5299" s="488"/>
    </row>
    <row r="5300" spans="1:5" x14ac:dyDescent="0.2">
      <c r="A5300" s="488" t="s">
        <v>5557</v>
      </c>
      <c r="B5300" s="489">
        <v>205</v>
      </c>
      <c r="C5300" s="490">
        <v>28.79</v>
      </c>
      <c r="D5300" s="490">
        <v>170.41</v>
      </c>
      <c r="E5300" s="488"/>
    </row>
    <row r="5301" spans="1:5" x14ac:dyDescent="0.2">
      <c r="A5301" s="488" t="s">
        <v>5558</v>
      </c>
      <c r="B5301" s="489">
        <v>403</v>
      </c>
      <c r="C5301" s="490">
        <v>248.96</v>
      </c>
      <c r="D5301" s="490">
        <v>527.38</v>
      </c>
      <c r="E5301" s="488"/>
    </row>
    <row r="5302" spans="1:5" x14ac:dyDescent="0.2">
      <c r="A5302" s="488" t="s">
        <v>5559</v>
      </c>
      <c r="B5302" s="489">
        <v>88</v>
      </c>
      <c r="C5302" s="490">
        <v>1.1599999999999999</v>
      </c>
      <c r="D5302" s="490">
        <v>61.96</v>
      </c>
      <c r="E5302" s="488"/>
    </row>
    <row r="5303" spans="1:5" x14ac:dyDescent="0.2">
      <c r="A5303" s="488" t="s">
        <v>5560</v>
      </c>
      <c r="B5303" s="489">
        <v>95</v>
      </c>
      <c r="C5303" s="490">
        <v>0</v>
      </c>
      <c r="D5303" s="490">
        <v>10.18</v>
      </c>
      <c r="E5303" s="488"/>
    </row>
    <row r="5304" spans="1:5" x14ac:dyDescent="0.2">
      <c r="A5304" s="488" t="s">
        <v>5561</v>
      </c>
      <c r="B5304" s="489">
        <v>101</v>
      </c>
      <c r="C5304" s="490">
        <v>94.71</v>
      </c>
      <c r="D5304" s="490">
        <v>164.49</v>
      </c>
      <c r="E5304" s="488"/>
    </row>
    <row r="5305" spans="1:5" x14ac:dyDescent="0.2">
      <c r="A5305" s="488" t="s">
        <v>5562</v>
      </c>
      <c r="B5305" s="489">
        <v>300</v>
      </c>
      <c r="C5305" s="490">
        <v>0</v>
      </c>
      <c r="D5305" s="490">
        <v>127.6</v>
      </c>
      <c r="E5305" s="488"/>
    </row>
    <row r="5306" spans="1:5" x14ac:dyDescent="0.2">
      <c r="A5306" s="488" t="s">
        <v>5563</v>
      </c>
      <c r="B5306" s="489">
        <v>308</v>
      </c>
      <c r="C5306" s="490">
        <v>1064.3</v>
      </c>
      <c r="D5306" s="490">
        <v>1277.0899999999999</v>
      </c>
      <c r="E5306" s="488"/>
    </row>
    <row r="5307" spans="1:5" x14ac:dyDescent="0.2">
      <c r="A5307" s="488" t="s">
        <v>5564</v>
      </c>
      <c r="B5307" s="489">
        <v>84</v>
      </c>
      <c r="C5307" s="490">
        <v>0</v>
      </c>
      <c r="D5307" s="490">
        <v>26.02</v>
      </c>
      <c r="E5307" s="488"/>
    </row>
    <row r="5308" spans="1:5" x14ac:dyDescent="0.2">
      <c r="A5308" s="488" t="s">
        <v>5565</v>
      </c>
      <c r="B5308" s="489">
        <v>204</v>
      </c>
      <c r="C5308" s="490">
        <v>895.21</v>
      </c>
      <c r="D5308" s="490">
        <v>1036.1500000000001</v>
      </c>
      <c r="E5308" s="488"/>
    </row>
    <row r="5309" spans="1:5" x14ac:dyDescent="0.2">
      <c r="A5309" s="488" t="s">
        <v>5566</v>
      </c>
      <c r="B5309" s="489">
        <v>254</v>
      </c>
      <c r="C5309" s="490">
        <v>146.36000000000001</v>
      </c>
      <c r="D5309" s="490">
        <v>321.83999999999997</v>
      </c>
      <c r="E5309" s="488"/>
    </row>
    <row r="5310" spans="1:5" x14ac:dyDescent="0.2">
      <c r="A5310" s="488" t="s">
        <v>5567</v>
      </c>
      <c r="B5310" s="489">
        <v>367</v>
      </c>
      <c r="C5310" s="490">
        <v>145.26</v>
      </c>
      <c r="D5310" s="490">
        <v>398.81</v>
      </c>
      <c r="E5310" s="488"/>
    </row>
    <row r="5311" spans="1:5" x14ac:dyDescent="0.2">
      <c r="A5311" s="488" t="s">
        <v>5568</v>
      </c>
      <c r="B5311" s="489">
        <v>207</v>
      </c>
      <c r="C5311" s="490">
        <v>0</v>
      </c>
      <c r="D5311" s="490">
        <v>68.58</v>
      </c>
      <c r="E5311" s="488"/>
    </row>
    <row r="5312" spans="1:5" x14ac:dyDescent="0.2">
      <c r="A5312" s="488" t="s">
        <v>5569</v>
      </c>
      <c r="B5312" s="489">
        <v>229</v>
      </c>
      <c r="C5312" s="490">
        <v>160.16999999999999</v>
      </c>
      <c r="D5312" s="490">
        <v>318.38</v>
      </c>
      <c r="E5312" s="488"/>
    </row>
    <row r="5313" spans="1:5" x14ac:dyDescent="0.2">
      <c r="A5313" s="488" t="s">
        <v>5570</v>
      </c>
      <c r="B5313" s="489">
        <v>277</v>
      </c>
      <c r="C5313" s="490">
        <v>0</v>
      </c>
      <c r="D5313" s="490">
        <v>147.5</v>
      </c>
      <c r="E5313" s="488"/>
    </row>
    <row r="5314" spans="1:5" x14ac:dyDescent="0.2">
      <c r="A5314" s="488" t="s">
        <v>5571</v>
      </c>
      <c r="B5314" s="489">
        <v>166</v>
      </c>
      <c r="C5314" s="490">
        <v>548.99</v>
      </c>
      <c r="D5314" s="490">
        <v>663.67</v>
      </c>
      <c r="E5314" s="488"/>
    </row>
    <row r="5315" spans="1:5" x14ac:dyDescent="0.2">
      <c r="A5315" s="488" t="s">
        <v>5572</v>
      </c>
      <c r="B5315" s="489">
        <v>242</v>
      </c>
      <c r="C5315" s="490">
        <v>592.58000000000004</v>
      </c>
      <c r="D5315" s="490">
        <v>759.77</v>
      </c>
      <c r="E5315" s="488"/>
    </row>
    <row r="5316" spans="1:5" x14ac:dyDescent="0.2">
      <c r="A5316" s="488" t="s">
        <v>5573</v>
      </c>
      <c r="B5316" s="489">
        <v>111</v>
      </c>
      <c r="C5316" s="490">
        <v>0</v>
      </c>
      <c r="D5316" s="490">
        <v>25.95</v>
      </c>
      <c r="E5316" s="488"/>
    </row>
    <row r="5317" spans="1:5" x14ac:dyDescent="0.2">
      <c r="A5317" s="488" t="s">
        <v>5574</v>
      </c>
      <c r="B5317" s="489">
        <v>64</v>
      </c>
      <c r="C5317" s="490">
        <v>0</v>
      </c>
      <c r="D5317" s="490">
        <v>5.67</v>
      </c>
      <c r="E5317" s="488"/>
    </row>
    <row r="5318" spans="1:5" x14ac:dyDescent="0.2">
      <c r="A5318" s="488" t="s">
        <v>5575</v>
      </c>
      <c r="B5318" s="489">
        <v>319</v>
      </c>
      <c r="C5318" s="490">
        <v>988.76</v>
      </c>
      <c r="D5318" s="490">
        <v>1209.1400000000001</v>
      </c>
      <c r="E5318" s="488"/>
    </row>
    <row r="5319" spans="1:5" x14ac:dyDescent="0.2">
      <c r="A5319" s="488" t="s">
        <v>5576</v>
      </c>
      <c r="B5319" s="489">
        <v>110</v>
      </c>
      <c r="C5319" s="490">
        <v>139.91</v>
      </c>
      <c r="D5319" s="490">
        <v>215.91</v>
      </c>
      <c r="E5319" s="488"/>
    </row>
    <row r="5320" spans="1:5" x14ac:dyDescent="0.2">
      <c r="A5320" s="488" t="s">
        <v>5577</v>
      </c>
      <c r="B5320" s="489">
        <v>202</v>
      </c>
      <c r="C5320" s="490">
        <v>685.25</v>
      </c>
      <c r="D5320" s="490">
        <v>824.8</v>
      </c>
      <c r="E5320" s="488"/>
    </row>
    <row r="5321" spans="1:5" x14ac:dyDescent="0.2">
      <c r="A5321" s="488" t="s">
        <v>5578</v>
      </c>
      <c r="B5321" s="489">
        <v>173</v>
      </c>
      <c r="C5321" s="490">
        <v>0</v>
      </c>
      <c r="D5321" s="490">
        <v>60.15</v>
      </c>
      <c r="E5321" s="488"/>
    </row>
    <row r="5322" spans="1:5" x14ac:dyDescent="0.2">
      <c r="A5322" s="488" t="s">
        <v>5579</v>
      </c>
      <c r="B5322" s="489">
        <v>475</v>
      </c>
      <c r="C5322" s="490">
        <v>1491.87</v>
      </c>
      <c r="D5322" s="490">
        <v>1820.03</v>
      </c>
      <c r="E5322" s="488"/>
    </row>
    <row r="5323" spans="1:5" x14ac:dyDescent="0.2">
      <c r="A5323" s="488" t="s">
        <v>5580</v>
      </c>
      <c r="B5323" s="489">
        <v>71</v>
      </c>
      <c r="C5323" s="490">
        <v>266.2</v>
      </c>
      <c r="D5323" s="490">
        <v>315.25</v>
      </c>
      <c r="E5323" s="488"/>
    </row>
    <row r="5324" spans="1:5" x14ac:dyDescent="0.2">
      <c r="A5324" s="488" t="s">
        <v>5581</v>
      </c>
      <c r="B5324" s="489">
        <v>312</v>
      </c>
      <c r="C5324" s="490">
        <v>390.68</v>
      </c>
      <c r="D5324" s="490">
        <v>606.22</v>
      </c>
      <c r="E5324" s="488"/>
    </row>
    <row r="5325" spans="1:5" x14ac:dyDescent="0.2">
      <c r="A5325" s="488" t="s">
        <v>5582</v>
      </c>
      <c r="B5325" s="489">
        <v>78</v>
      </c>
      <c r="C5325" s="490">
        <v>0</v>
      </c>
      <c r="D5325" s="490">
        <v>32.74</v>
      </c>
      <c r="E5325" s="488"/>
    </row>
    <row r="5326" spans="1:5" x14ac:dyDescent="0.2">
      <c r="A5326" s="488" t="s">
        <v>5583</v>
      </c>
      <c r="B5326" s="489">
        <v>43</v>
      </c>
      <c r="C5326" s="490">
        <v>22.96</v>
      </c>
      <c r="D5326" s="490">
        <v>52.67</v>
      </c>
      <c r="E5326" s="488"/>
    </row>
    <row r="5327" spans="1:5" x14ac:dyDescent="0.2">
      <c r="A5327" s="488" t="s">
        <v>5584</v>
      </c>
      <c r="B5327" s="489">
        <v>434</v>
      </c>
      <c r="C5327" s="490">
        <v>0</v>
      </c>
      <c r="D5327" s="490">
        <v>36.130000000000003</v>
      </c>
      <c r="E5327" s="488"/>
    </row>
    <row r="5328" spans="1:5" x14ac:dyDescent="0.2">
      <c r="A5328" s="488" t="s">
        <v>5585</v>
      </c>
      <c r="B5328" s="489">
        <v>216</v>
      </c>
      <c r="C5328" s="490">
        <v>57.59</v>
      </c>
      <c r="D5328" s="490">
        <v>206.81</v>
      </c>
      <c r="E5328" s="488"/>
    </row>
    <row r="5329" spans="1:5" x14ac:dyDescent="0.2">
      <c r="A5329" s="488" t="s">
        <v>5586</v>
      </c>
      <c r="B5329" s="489">
        <v>51</v>
      </c>
      <c r="C5329" s="490">
        <v>0</v>
      </c>
      <c r="D5329" s="490">
        <v>9.35</v>
      </c>
      <c r="E5329" s="488"/>
    </row>
    <row r="5330" spans="1:5" x14ac:dyDescent="0.2">
      <c r="A5330" s="488" t="s">
        <v>5587</v>
      </c>
      <c r="B5330" s="489">
        <v>507</v>
      </c>
      <c r="C5330" s="490">
        <v>1537.32</v>
      </c>
      <c r="D5330" s="490">
        <v>1887.59</v>
      </c>
      <c r="E5330" s="488"/>
    </row>
    <row r="5331" spans="1:5" x14ac:dyDescent="0.2">
      <c r="A5331" s="488" t="s">
        <v>5588</v>
      </c>
      <c r="B5331" s="489">
        <v>335</v>
      </c>
      <c r="C5331" s="490">
        <v>401.73</v>
      </c>
      <c r="D5331" s="490">
        <v>633.16999999999996</v>
      </c>
      <c r="E5331" s="488"/>
    </row>
    <row r="5332" spans="1:5" x14ac:dyDescent="0.2">
      <c r="A5332" s="488" t="s">
        <v>5589</v>
      </c>
      <c r="B5332" s="489">
        <v>281</v>
      </c>
      <c r="C5332" s="490">
        <v>135.32</v>
      </c>
      <c r="D5332" s="490">
        <v>329.46</v>
      </c>
      <c r="E5332" s="488"/>
    </row>
    <row r="5333" spans="1:5" x14ac:dyDescent="0.2">
      <c r="A5333" s="488" t="s">
        <v>5590</v>
      </c>
      <c r="B5333" s="489">
        <v>75</v>
      </c>
      <c r="C5333" s="490">
        <v>135.32</v>
      </c>
      <c r="D5333" s="490">
        <v>187.13</v>
      </c>
      <c r="E5333" s="488"/>
    </row>
    <row r="5334" spans="1:5" x14ac:dyDescent="0.2">
      <c r="A5334" s="488" t="s">
        <v>5591</v>
      </c>
      <c r="B5334" s="489">
        <v>170</v>
      </c>
      <c r="C5334" s="490">
        <v>498.57</v>
      </c>
      <c r="D5334" s="490">
        <v>616.02</v>
      </c>
      <c r="E5334" s="488"/>
    </row>
    <row r="5335" spans="1:5" x14ac:dyDescent="0.2">
      <c r="A5335" s="488" t="s">
        <v>5592</v>
      </c>
      <c r="B5335" s="489">
        <v>173</v>
      </c>
      <c r="C5335" s="490">
        <v>336.32</v>
      </c>
      <c r="D5335" s="490">
        <v>455.83</v>
      </c>
      <c r="E5335" s="488"/>
    </row>
    <row r="5336" spans="1:5" x14ac:dyDescent="0.2">
      <c r="A5336" s="488" t="s">
        <v>5593</v>
      </c>
      <c r="B5336" s="489">
        <v>251</v>
      </c>
      <c r="C5336" s="490">
        <v>0</v>
      </c>
      <c r="D5336" s="490">
        <v>104.6</v>
      </c>
      <c r="E5336" s="488"/>
    </row>
    <row r="5337" spans="1:5" x14ac:dyDescent="0.2">
      <c r="A5337" s="488" t="s">
        <v>5594</v>
      </c>
      <c r="B5337" s="489">
        <v>224</v>
      </c>
      <c r="C5337" s="490">
        <v>0</v>
      </c>
      <c r="D5337" s="490">
        <v>75.27</v>
      </c>
      <c r="E5337" s="488"/>
    </row>
    <row r="5338" spans="1:5" x14ac:dyDescent="0.2">
      <c r="A5338" s="488" t="s">
        <v>5595</v>
      </c>
      <c r="B5338" s="489">
        <v>209</v>
      </c>
      <c r="C5338" s="490">
        <v>0</v>
      </c>
      <c r="D5338" s="490">
        <v>75.56</v>
      </c>
      <c r="E5338" s="488"/>
    </row>
    <row r="5339" spans="1:5" x14ac:dyDescent="0.2">
      <c r="A5339" s="488" t="s">
        <v>5596</v>
      </c>
      <c r="B5339" s="489">
        <v>286</v>
      </c>
      <c r="C5339" s="490">
        <v>0</v>
      </c>
      <c r="D5339" s="490">
        <v>111.58</v>
      </c>
      <c r="E5339" s="488"/>
    </row>
    <row r="5340" spans="1:5" x14ac:dyDescent="0.2">
      <c r="A5340" s="488" t="s">
        <v>5597</v>
      </c>
      <c r="B5340" s="489">
        <v>35</v>
      </c>
      <c r="C5340" s="490">
        <v>0</v>
      </c>
      <c r="D5340" s="490">
        <v>4.8600000000000003</v>
      </c>
      <c r="E5340" s="488" t="s">
        <v>344</v>
      </c>
    </row>
    <row r="5341" spans="1:5" x14ac:dyDescent="0.2">
      <c r="A5341" s="488" t="s">
        <v>5598</v>
      </c>
      <c r="B5341" s="489">
        <v>259</v>
      </c>
      <c r="C5341" s="490">
        <v>52.51</v>
      </c>
      <c r="D5341" s="490">
        <v>231.44</v>
      </c>
      <c r="E5341" s="488"/>
    </row>
    <row r="5342" spans="1:5" x14ac:dyDescent="0.2">
      <c r="A5342" s="488" t="s">
        <v>5599</v>
      </c>
      <c r="B5342" s="489">
        <v>325</v>
      </c>
      <c r="C5342" s="490">
        <v>330.66</v>
      </c>
      <c r="D5342" s="490">
        <v>555.19000000000005</v>
      </c>
      <c r="E5342" s="488"/>
    </row>
    <row r="5343" spans="1:5" x14ac:dyDescent="0.2">
      <c r="A5343" s="488" t="s">
        <v>5600</v>
      </c>
      <c r="B5343" s="489">
        <v>167</v>
      </c>
      <c r="C5343" s="490">
        <v>0</v>
      </c>
      <c r="D5343" s="490">
        <v>43.17</v>
      </c>
      <c r="E5343" s="488"/>
    </row>
    <row r="5344" spans="1:5" x14ac:dyDescent="0.2">
      <c r="A5344" s="488" t="s">
        <v>5601</v>
      </c>
      <c r="B5344" s="489">
        <v>147</v>
      </c>
      <c r="C5344" s="490">
        <v>0</v>
      </c>
      <c r="D5344" s="490">
        <v>71.62</v>
      </c>
      <c r="E5344" s="488"/>
    </row>
    <row r="5345" spans="1:5" x14ac:dyDescent="0.2">
      <c r="A5345" s="488" t="s">
        <v>5602</v>
      </c>
      <c r="B5345" s="489">
        <v>436</v>
      </c>
      <c r="C5345" s="490">
        <v>0</v>
      </c>
      <c r="D5345" s="490">
        <v>74.260000000000005</v>
      </c>
      <c r="E5345" s="488"/>
    </row>
    <row r="5346" spans="1:5" x14ac:dyDescent="0.2">
      <c r="A5346" s="488" t="s">
        <v>5603</v>
      </c>
      <c r="B5346" s="489">
        <v>166</v>
      </c>
      <c r="C5346" s="490">
        <v>308.25</v>
      </c>
      <c r="D5346" s="490">
        <v>422.93</v>
      </c>
      <c r="E5346" s="488"/>
    </row>
    <row r="5347" spans="1:5" x14ac:dyDescent="0.2">
      <c r="A5347" s="488" t="s">
        <v>5604</v>
      </c>
      <c r="B5347" s="489">
        <v>448</v>
      </c>
      <c r="C5347" s="490">
        <v>388.81</v>
      </c>
      <c r="D5347" s="490">
        <v>698.32</v>
      </c>
      <c r="E5347" s="488"/>
    </row>
    <row r="5348" spans="1:5" x14ac:dyDescent="0.2">
      <c r="A5348" s="488" t="s">
        <v>5605</v>
      </c>
      <c r="B5348" s="489">
        <v>214</v>
      </c>
      <c r="C5348" s="490">
        <v>54.69</v>
      </c>
      <c r="D5348" s="490">
        <v>202.53</v>
      </c>
      <c r="E5348" s="488"/>
    </row>
    <row r="5349" spans="1:5" x14ac:dyDescent="0.2">
      <c r="A5349" s="488" t="s">
        <v>5606</v>
      </c>
      <c r="B5349" s="489">
        <v>355</v>
      </c>
      <c r="C5349" s="490">
        <v>860.12</v>
      </c>
      <c r="D5349" s="490">
        <v>1105.3800000000001</v>
      </c>
      <c r="E5349" s="488"/>
    </row>
    <row r="5350" spans="1:5" x14ac:dyDescent="0.2">
      <c r="A5350" s="488" t="s">
        <v>5607</v>
      </c>
      <c r="B5350" s="489">
        <v>233</v>
      </c>
      <c r="C5350" s="490">
        <v>0</v>
      </c>
      <c r="D5350" s="490">
        <v>5.66</v>
      </c>
      <c r="E5350" s="488"/>
    </row>
    <row r="5351" spans="1:5" x14ac:dyDescent="0.2">
      <c r="A5351" s="488" t="s">
        <v>5608</v>
      </c>
      <c r="B5351" s="489">
        <v>238</v>
      </c>
      <c r="C5351" s="490">
        <v>0</v>
      </c>
      <c r="D5351" s="490">
        <v>64.53</v>
      </c>
      <c r="E5351" s="488"/>
    </row>
    <row r="5352" spans="1:5" x14ac:dyDescent="0.2">
      <c r="A5352" s="488" t="s">
        <v>5609</v>
      </c>
      <c r="B5352" s="489">
        <v>270</v>
      </c>
      <c r="C5352" s="490">
        <v>1006.22</v>
      </c>
      <c r="D5352" s="490">
        <v>1192.75</v>
      </c>
      <c r="E5352" s="488"/>
    </row>
    <row r="5353" spans="1:5" x14ac:dyDescent="0.2">
      <c r="A5353" s="488" t="s">
        <v>5610</v>
      </c>
      <c r="B5353" s="489">
        <v>101</v>
      </c>
      <c r="C5353" s="490">
        <v>333.3</v>
      </c>
      <c r="D5353" s="490">
        <v>403.07</v>
      </c>
      <c r="E5353" s="488"/>
    </row>
    <row r="5354" spans="1:5" x14ac:dyDescent="0.2">
      <c r="A5354" s="488" t="s">
        <v>5611</v>
      </c>
      <c r="B5354" s="489">
        <v>189</v>
      </c>
      <c r="C5354" s="490">
        <v>589.41</v>
      </c>
      <c r="D5354" s="490">
        <v>719.98</v>
      </c>
      <c r="E5354" s="488"/>
    </row>
    <row r="5355" spans="1:5" x14ac:dyDescent="0.2">
      <c r="A5355" s="488" t="s">
        <v>5612</v>
      </c>
      <c r="B5355" s="489">
        <v>140</v>
      </c>
      <c r="C5355" s="490">
        <v>623.35</v>
      </c>
      <c r="D5355" s="490">
        <v>720.08</v>
      </c>
      <c r="E5355" s="488"/>
    </row>
    <row r="5356" spans="1:5" x14ac:dyDescent="0.2">
      <c r="A5356" s="488" t="s">
        <v>5613</v>
      </c>
      <c r="B5356" s="489">
        <v>197</v>
      </c>
      <c r="C5356" s="490">
        <v>0</v>
      </c>
      <c r="D5356" s="490">
        <v>56.16</v>
      </c>
      <c r="E5356" s="488"/>
    </row>
    <row r="5357" spans="1:5" x14ac:dyDescent="0.2">
      <c r="A5357" s="488" t="s">
        <v>5614</v>
      </c>
      <c r="B5357" s="489">
        <v>247</v>
      </c>
      <c r="C5357" s="490">
        <v>705.11</v>
      </c>
      <c r="D5357" s="490">
        <v>875.75</v>
      </c>
      <c r="E5357" s="488"/>
    </row>
    <row r="5358" spans="1:5" x14ac:dyDescent="0.2">
      <c r="A5358" s="488" t="s">
        <v>5615</v>
      </c>
      <c r="B5358" s="489">
        <v>209</v>
      </c>
      <c r="C5358" s="490">
        <v>450.92</v>
      </c>
      <c r="D5358" s="490">
        <v>595.30999999999995</v>
      </c>
      <c r="E5358" s="488"/>
    </row>
    <row r="5359" spans="1:5" x14ac:dyDescent="0.2">
      <c r="A5359" s="488" t="s">
        <v>5616</v>
      </c>
      <c r="B5359" s="489">
        <v>281</v>
      </c>
      <c r="C5359" s="490">
        <v>138.47999999999999</v>
      </c>
      <c r="D5359" s="490">
        <v>332.61</v>
      </c>
      <c r="E5359" s="488"/>
    </row>
    <row r="5360" spans="1:5" x14ac:dyDescent="0.2">
      <c r="A5360" s="488" t="s">
        <v>5617</v>
      </c>
      <c r="B5360" s="489">
        <v>335</v>
      </c>
      <c r="C5360" s="490">
        <v>60.39</v>
      </c>
      <c r="D5360" s="490">
        <v>291.83</v>
      </c>
      <c r="E5360" s="488"/>
    </row>
    <row r="5361" spans="1:5" x14ac:dyDescent="0.2">
      <c r="A5361" s="488" t="s">
        <v>5618</v>
      </c>
      <c r="B5361" s="489">
        <v>132</v>
      </c>
      <c r="C5361" s="490">
        <v>0</v>
      </c>
      <c r="D5361" s="490">
        <v>14.81</v>
      </c>
      <c r="E5361" s="488"/>
    </row>
    <row r="5362" spans="1:5" x14ac:dyDescent="0.2">
      <c r="A5362" s="488" t="s">
        <v>5619</v>
      </c>
      <c r="B5362" s="489">
        <v>130</v>
      </c>
      <c r="C5362" s="490">
        <v>241.19</v>
      </c>
      <c r="D5362" s="490">
        <v>331</v>
      </c>
      <c r="E5362" s="488"/>
    </row>
    <row r="5363" spans="1:5" x14ac:dyDescent="0.2">
      <c r="A5363" s="488" t="s">
        <v>5620</v>
      </c>
      <c r="B5363" s="489">
        <v>264</v>
      </c>
      <c r="C5363" s="490">
        <v>151.56</v>
      </c>
      <c r="D5363" s="490">
        <v>333.95</v>
      </c>
      <c r="E5363" s="488"/>
    </row>
    <row r="5364" spans="1:5" x14ac:dyDescent="0.2">
      <c r="A5364" s="488" t="s">
        <v>5621</v>
      </c>
      <c r="B5364" s="489">
        <v>102</v>
      </c>
      <c r="C5364" s="490">
        <v>376.1</v>
      </c>
      <c r="D5364" s="490">
        <v>446.57</v>
      </c>
      <c r="E5364" s="488"/>
    </row>
    <row r="5365" spans="1:5" x14ac:dyDescent="0.2">
      <c r="A5365" s="488" t="s">
        <v>5622</v>
      </c>
      <c r="B5365" s="489">
        <v>173</v>
      </c>
      <c r="C5365" s="490">
        <v>279.43</v>
      </c>
      <c r="D5365" s="490">
        <v>398.95</v>
      </c>
      <c r="E5365" s="488"/>
    </row>
    <row r="5366" spans="1:5" x14ac:dyDescent="0.2">
      <c r="A5366" s="488" t="s">
        <v>5623</v>
      </c>
      <c r="B5366" s="489">
        <v>66</v>
      </c>
      <c r="C5366" s="490">
        <v>0</v>
      </c>
      <c r="D5366" s="490">
        <v>22.37</v>
      </c>
      <c r="E5366" s="488"/>
    </row>
    <row r="5367" spans="1:5" x14ac:dyDescent="0.2">
      <c r="A5367" s="488" t="s">
        <v>5624</v>
      </c>
      <c r="B5367" s="489">
        <v>355</v>
      </c>
      <c r="C5367" s="490">
        <v>434.17</v>
      </c>
      <c r="D5367" s="490">
        <v>679.43</v>
      </c>
      <c r="E5367" s="488"/>
    </row>
    <row r="5368" spans="1:5" x14ac:dyDescent="0.2">
      <c r="A5368" s="488" t="s">
        <v>5625</v>
      </c>
      <c r="B5368" s="489">
        <v>361</v>
      </c>
      <c r="C5368" s="490">
        <v>48.64</v>
      </c>
      <c r="D5368" s="490">
        <v>298.04000000000002</v>
      </c>
      <c r="E5368" s="488"/>
    </row>
    <row r="5369" spans="1:5" x14ac:dyDescent="0.2">
      <c r="A5369" s="488" t="s">
        <v>5626</v>
      </c>
      <c r="B5369" s="489">
        <v>109</v>
      </c>
      <c r="C5369" s="490">
        <v>0</v>
      </c>
      <c r="D5369" s="490">
        <v>16.260000000000002</v>
      </c>
      <c r="E5369" s="488"/>
    </row>
    <row r="5370" spans="1:5" x14ac:dyDescent="0.2">
      <c r="A5370" s="488" t="s">
        <v>5627</v>
      </c>
      <c r="B5370" s="489">
        <v>126</v>
      </c>
      <c r="C5370" s="490">
        <v>367.45</v>
      </c>
      <c r="D5370" s="490">
        <v>454.49</v>
      </c>
      <c r="E5370" s="488"/>
    </row>
    <row r="5371" spans="1:5" x14ac:dyDescent="0.2">
      <c r="A5371" s="488" t="s">
        <v>5628</v>
      </c>
      <c r="B5371" s="489">
        <v>428</v>
      </c>
      <c r="C5371" s="490">
        <v>0</v>
      </c>
      <c r="D5371" s="490">
        <v>23.16</v>
      </c>
      <c r="E5371" s="488"/>
    </row>
    <row r="5372" spans="1:5" x14ac:dyDescent="0.2">
      <c r="A5372" s="488" t="s">
        <v>5629</v>
      </c>
      <c r="B5372" s="489">
        <v>105</v>
      </c>
      <c r="C5372" s="490">
        <v>139.37</v>
      </c>
      <c r="D5372" s="490">
        <v>211.91</v>
      </c>
      <c r="E5372" s="488"/>
    </row>
    <row r="5373" spans="1:5" x14ac:dyDescent="0.2">
      <c r="A5373" s="488" t="s">
        <v>5630</v>
      </c>
      <c r="B5373" s="489">
        <v>319</v>
      </c>
      <c r="C5373" s="490">
        <v>0</v>
      </c>
      <c r="D5373" s="490">
        <v>69.64</v>
      </c>
      <c r="E5373" s="488"/>
    </row>
    <row r="5374" spans="1:5" x14ac:dyDescent="0.2">
      <c r="A5374" s="488" t="s">
        <v>5631</v>
      </c>
      <c r="B5374" s="489">
        <v>395</v>
      </c>
      <c r="C5374" s="490">
        <v>0</v>
      </c>
      <c r="D5374" s="490">
        <v>150.69</v>
      </c>
      <c r="E5374" s="488"/>
    </row>
    <row r="5375" spans="1:5" x14ac:dyDescent="0.2">
      <c r="A5375" s="488" t="s">
        <v>5632</v>
      </c>
      <c r="B5375" s="489">
        <v>58</v>
      </c>
      <c r="C5375" s="490">
        <v>38.119999999999997</v>
      </c>
      <c r="D5375" s="490">
        <v>78.19</v>
      </c>
      <c r="E5375" s="488"/>
    </row>
    <row r="5376" spans="1:5" x14ac:dyDescent="0.2">
      <c r="A5376" s="488" t="s">
        <v>5633</v>
      </c>
      <c r="B5376" s="489">
        <v>193</v>
      </c>
      <c r="C5376" s="490">
        <v>516.4</v>
      </c>
      <c r="D5376" s="490">
        <v>649.73</v>
      </c>
      <c r="E5376" s="488"/>
    </row>
    <row r="5377" spans="1:5" x14ac:dyDescent="0.2">
      <c r="A5377" s="488" t="s">
        <v>5634</v>
      </c>
      <c r="B5377" s="489">
        <v>97</v>
      </c>
      <c r="C5377" s="490">
        <v>196.85</v>
      </c>
      <c r="D5377" s="490">
        <v>263.87</v>
      </c>
      <c r="E5377" s="488"/>
    </row>
    <row r="5378" spans="1:5" x14ac:dyDescent="0.2">
      <c r="A5378" s="488" t="s">
        <v>5635</v>
      </c>
      <c r="B5378" s="489">
        <v>289</v>
      </c>
      <c r="C5378" s="490">
        <v>233.08</v>
      </c>
      <c r="D5378" s="490">
        <v>432.74</v>
      </c>
      <c r="E5378" s="488"/>
    </row>
    <row r="5379" spans="1:5" x14ac:dyDescent="0.2">
      <c r="A5379" s="488" t="s">
        <v>5636</v>
      </c>
      <c r="B5379" s="489">
        <v>420</v>
      </c>
      <c r="C5379" s="490">
        <v>0</v>
      </c>
      <c r="D5379" s="490">
        <v>100.09</v>
      </c>
      <c r="E5379" s="488"/>
    </row>
    <row r="5380" spans="1:5" x14ac:dyDescent="0.2">
      <c r="A5380" s="488" t="s">
        <v>5637</v>
      </c>
      <c r="B5380" s="489">
        <v>69</v>
      </c>
      <c r="C5380" s="490">
        <v>44.88</v>
      </c>
      <c r="D5380" s="490">
        <v>92.55</v>
      </c>
      <c r="E5380" s="488"/>
    </row>
    <row r="5381" spans="1:5" x14ac:dyDescent="0.2">
      <c r="A5381" s="488" t="s">
        <v>5638</v>
      </c>
      <c r="B5381" s="489">
        <v>611</v>
      </c>
      <c r="C5381" s="490">
        <v>671.14</v>
      </c>
      <c r="D5381" s="490">
        <v>1093.26</v>
      </c>
      <c r="E5381" s="488"/>
    </row>
    <row r="5382" spans="1:5" x14ac:dyDescent="0.2">
      <c r="A5382" s="488" t="s">
        <v>5639</v>
      </c>
      <c r="B5382" s="489">
        <v>115</v>
      </c>
      <c r="C5382" s="490">
        <v>205.95</v>
      </c>
      <c r="D5382" s="490">
        <v>285.39999999999998</v>
      </c>
      <c r="E5382" s="488"/>
    </row>
    <row r="5383" spans="1:5" x14ac:dyDescent="0.2">
      <c r="A5383" s="488" t="s">
        <v>5640</v>
      </c>
      <c r="B5383" s="489">
        <v>133</v>
      </c>
      <c r="C5383" s="490">
        <v>436.3</v>
      </c>
      <c r="D5383" s="490">
        <v>528.19000000000005</v>
      </c>
      <c r="E5383" s="488"/>
    </row>
    <row r="5384" spans="1:5" x14ac:dyDescent="0.2">
      <c r="A5384" s="488" t="s">
        <v>5641</v>
      </c>
      <c r="B5384" s="489">
        <v>448</v>
      </c>
      <c r="C5384" s="490">
        <v>0</v>
      </c>
      <c r="D5384" s="490">
        <v>126.73</v>
      </c>
      <c r="E5384" s="488"/>
    </row>
    <row r="5385" spans="1:5" x14ac:dyDescent="0.2">
      <c r="A5385" s="488" t="s">
        <v>5642</v>
      </c>
      <c r="B5385" s="489">
        <v>125</v>
      </c>
      <c r="C5385" s="490">
        <v>381.62</v>
      </c>
      <c r="D5385" s="490">
        <v>467.98</v>
      </c>
      <c r="E5385" s="488"/>
    </row>
    <row r="5386" spans="1:5" x14ac:dyDescent="0.2">
      <c r="A5386" s="488" t="s">
        <v>5643</v>
      </c>
      <c r="B5386" s="489">
        <v>152</v>
      </c>
      <c r="C5386" s="490">
        <v>116.44</v>
      </c>
      <c r="D5386" s="490">
        <v>221.45</v>
      </c>
      <c r="E5386" s="488"/>
    </row>
    <row r="5387" spans="1:5" x14ac:dyDescent="0.2">
      <c r="A5387" s="488" t="s">
        <v>5644</v>
      </c>
      <c r="B5387" s="489">
        <v>282</v>
      </c>
      <c r="C5387" s="490">
        <v>850.15</v>
      </c>
      <c r="D5387" s="490">
        <v>1044.97</v>
      </c>
      <c r="E5387" s="488"/>
    </row>
    <row r="5388" spans="1:5" x14ac:dyDescent="0.2">
      <c r="A5388" s="488" t="s">
        <v>5645</v>
      </c>
      <c r="B5388" s="489">
        <v>156</v>
      </c>
      <c r="C5388" s="490">
        <v>104.37</v>
      </c>
      <c r="D5388" s="490">
        <v>212.14</v>
      </c>
      <c r="E5388" s="488"/>
    </row>
    <row r="5389" spans="1:5" x14ac:dyDescent="0.2">
      <c r="A5389" s="488" t="s">
        <v>5646</v>
      </c>
      <c r="B5389" s="489">
        <v>532</v>
      </c>
      <c r="C5389" s="490">
        <v>0</v>
      </c>
      <c r="D5389" s="490">
        <v>21.28</v>
      </c>
      <c r="E5389" s="488"/>
    </row>
    <row r="5390" spans="1:5" x14ac:dyDescent="0.2">
      <c r="A5390" s="488" t="s">
        <v>5647</v>
      </c>
      <c r="B5390" s="489">
        <v>318</v>
      </c>
      <c r="C5390" s="490">
        <v>0</v>
      </c>
      <c r="D5390" s="490">
        <v>216.74</v>
      </c>
      <c r="E5390" s="488"/>
    </row>
    <row r="5391" spans="1:5" x14ac:dyDescent="0.2">
      <c r="A5391" s="488" t="s">
        <v>5648</v>
      </c>
      <c r="B5391" s="489">
        <v>415</v>
      </c>
      <c r="C5391" s="490">
        <v>0</v>
      </c>
      <c r="D5391" s="490">
        <v>14.31</v>
      </c>
      <c r="E5391" s="488"/>
    </row>
    <row r="5392" spans="1:5" x14ac:dyDescent="0.2">
      <c r="A5392" s="488" t="s">
        <v>5649</v>
      </c>
      <c r="B5392" s="489">
        <v>273</v>
      </c>
      <c r="C5392" s="490">
        <v>195.21</v>
      </c>
      <c r="D5392" s="490">
        <v>383.81</v>
      </c>
      <c r="E5392" s="488"/>
    </row>
    <row r="5393" spans="1:5" x14ac:dyDescent="0.2">
      <c r="A5393" s="488" t="s">
        <v>5650</v>
      </c>
      <c r="B5393" s="489">
        <v>124</v>
      </c>
      <c r="C5393" s="490">
        <v>197.36</v>
      </c>
      <c r="D5393" s="490">
        <v>283.02999999999997</v>
      </c>
      <c r="E5393" s="488"/>
    </row>
    <row r="5394" spans="1:5" x14ac:dyDescent="0.2">
      <c r="A5394" s="488" t="s">
        <v>5651</v>
      </c>
      <c r="B5394" s="489">
        <v>326</v>
      </c>
      <c r="C5394" s="490">
        <v>170.82</v>
      </c>
      <c r="D5394" s="490">
        <v>396.04</v>
      </c>
      <c r="E5394" s="488"/>
    </row>
    <row r="5395" spans="1:5" x14ac:dyDescent="0.2">
      <c r="A5395" s="488" t="s">
        <v>5652</v>
      </c>
      <c r="B5395" s="489">
        <v>212</v>
      </c>
      <c r="C5395" s="490">
        <v>272.87</v>
      </c>
      <c r="D5395" s="490">
        <v>419.34</v>
      </c>
      <c r="E5395" s="488"/>
    </row>
    <row r="5396" spans="1:5" x14ac:dyDescent="0.2">
      <c r="A5396" s="488" t="s">
        <v>5653</v>
      </c>
      <c r="B5396" s="489">
        <v>68</v>
      </c>
      <c r="C5396" s="490">
        <v>222.33</v>
      </c>
      <c r="D5396" s="490">
        <v>269.3</v>
      </c>
      <c r="E5396" s="488"/>
    </row>
    <row r="5397" spans="1:5" x14ac:dyDescent="0.2">
      <c r="A5397" s="488" t="s">
        <v>5654</v>
      </c>
      <c r="B5397" s="489">
        <v>249</v>
      </c>
      <c r="C5397" s="490">
        <v>688.33</v>
      </c>
      <c r="D5397" s="490">
        <v>860.35</v>
      </c>
      <c r="E5397" s="488"/>
    </row>
    <row r="5398" spans="1:5" x14ac:dyDescent="0.2">
      <c r="A5398" s="488" t="s">
        <v>5655</v>
      </c>
      <c r="B5398" s="489">
        <v>135</v>
      </c>
      <c r="C5398" s="490">
        <v>266.33</v>
      </c>
      <c r="D5398" s="490">
        <v>359.59</v>
      </c>
      <c r="E5398" s="488"/>
    </row>
    <row r="5399" spans="1:5" x14ac:dyDescent="0.2">
      <c r="A5399" s="488" t="s">
        <v>5656</v>
      </c>
      <c r="B5399" s="489">
        <v>137</v>
      </c>
      <c r="C5399" s="490">
        <v>0</v>
      </c>
      <c r="D5399" s="490">
        <v>69.33</v>
      </c>
      <c r="E5399" s="488"/>
    </row>
    <row r="5400" spans="1:5" x14ac:dyDescent="0.2">
      <c r="A5400" s="488" t="s">
        <v>5657</v>
      </c>
      <c r="B5400" s="489">
        <v>236</v>
      </c>
      <c r="C5400" s="490">
        <v>0</v>
      </c>
      <c r="D5400" s="490">
        <v>19.86</v>
      </c>
      <c r="E5400" s="488"/>
    </row>
    <row r="5401" spans="1:5" x14ac:dyDescent="0.2">
      <c r="A5401" s="488" t="s">
        <v>5658</v>
      </c>
      <c r="B5401" s="489">
        <v>207</v>
      </c>
      <c r="C5401" s="490">
        <v>40.25</v>
      </c>
      <c r="D5401" s="490">
        <v>183.26</v>
      </c>
      <c r="E5401" s="488"/>
    </row>
    <row r="5402" spans="1:5" x14ac:dyDescent="0.2">
      <c r="A5402" s="488" t="s">
        <v>5659</v>
      </c>
      <c r="B5402" s="489">
        <v>41</v>
      </c>
      <c r="C5402" s="490">
        <v>0</v>
      </c>
      <c r="D5402" s="490">
        <v>19.8</v>
      </c>
      <c r="E5402" s="488"/>
    </row>
    <row r="5403" spans="1:5" x14ac:dyDescent="0.2">
      <c r="A5403" s="488" t="s">
        <v>5660</v>
      </c>
      <c r="B5403" s="489">
        <v>188</v>
      </c>
      <c r="C5403" s="490">
        <v>460.62</v>
      </c>
      <c r="D5403" s="490">
        <v>590.5</v>
      </c>
      <c r="E5403" s="488"/>
    </row>
    <row r="5404" spans="1:5" x14ac:dyDescent="0.2">
      <c r="A5404" s="488" t="s">
        <v>5661</v>
      </c>
      <c r="B5404" s="489">
        <v>143</v>
      </c>
      <c r="C5404" s="490">
        <v>0</v>
      </c>
      <c r="D5404" s="490">
        <v>93.63</v>
      </c>
      <c r="E5404" s="488"/>
    </row>
    <row r="5405" spans="1:5" x14ac:dyDescent="0.2">
      <c r="A5405" s="488" t="s">
        <v>5662</v>
      </c>
      <c r="B5405" s="489">
        <v>92</v>
      </c>
      <c r="C5405" s="490">
        <v>0</v>
      </c>
      <c r="D5405" s="490">
        <v>31.67</v>
      </c>
      <c r="E5405" s="488"/>
    </row>
    <row r="5406" spans="1:5" x14ac:dyDescent="0.2">
      <c r="A5406" s="488" t="s">
        <v>5663</v>
      </c>
      <c r="B5406" s="489">
        <v>610</v>
      </c>
      <c r="C5406" s="490">
        <v>0</v>
      </c>
      <c r="D5406" s="490">
        <v>311.63</v>
      </c>
      <c r="E5406" s="488"/>
    </row>
    <row r="5407" spans="1:5" x14ac:dyDescent="0.2">
      <c r="A5407" s="488" t="s">
        <v>5664</v>
      </c>
      <c r="B5407" s="489">
        <v>41</v>
      </c>
      <c r="C5407" s="490">
        <v>0</v>
      </c>
      <c r="D5407" s="490">
        <v>0</v>
      </c>
      <c r="E5407" s="488"/>
    </row>
    <row r="5408" spans="1:5" x14ac:dyDescent="0.2">
      <c r="A5408" s="488" t="s">
        <v>5665</v>
      </c>
      <c r="B5408" s="489">
        <v>163</v>
      </c>
      <c r="C5408" s="490">
        <v>27.05</v>
      </c>
      <c r="D5408" s="490">
        <v>139.66</v>
      </c>
      <c r="E5408" s="488"/>
    </row>
    <row r="5409" spans="1:5" x14ac:dyDescent="0.2">
      <c r="A5409" s="488" t="s">
        <v>5666</v>
      </c>
      <c r="B5409" s="489">
        <v>106</v>
      </c>
      <c r="C5409" s="490">
        <v>0</v>
      </c>
      <c r="D5409" s="490">
        <v>62.23</v>
      </c>
      <c r="E5409" s="488"/>
    </row>
    <row r="5410" spans="1:5" x14ac:dyDescent="0.2">
      <c r="A5410" s="488" t="s">
        <v>5667</v>
      </c>
      <c r="B5410" s="489">
        <v>306</v>
      </c>
      <c r="C5410" s="490">
        <v>88.87</v>
      </c>
      <c r="D5410" s="490">
        <v>300.27</v>
      </c>
      <c r="E5410" s="488"/>
    </row>
    <row r="5411" spans="1:5" x14ac:dyDescent="0.2">
      <c r="A5411" s="488" t="s">
        <v>5668</v>
      </c>
      <c r="B5411" s="489">
        <v>346</v>
      </c>
      <c r="C5411" s="490">
        <v>172.48</v>
      </c>
      <c r="D5411" s="490">
        <v>411.52</v>
      </c>
      <c r="E5411" s="488"/>
    </row>
    <row r="5412" spans="1:5" x14ac:dyDescent="0.2">
      <c r="A5412" s="488" t="s">
        <v>5669</v>
      </c>
      <c r="B5412" s="489">
        <v>233</v>
      </c>
      <c r="C5412" s="490">
        <v>119.79</v>
      </c>
      <c r="D5412" s="490">
        <v>280.76</v>
      </c>
      <c r="E5412" s="488"/>
    </row>
    <row r="5413" spans="1:5" x14ac:dyDescent="0.2">
      <c r="A5413" s="488" t="s">
        <v>5670</v>
      </c>
      <c r="B5413" s="489">
        <v>64</v>
      </c>
      <c r="C5413" s="490">
        <v>0</v>
      </c>
      <c r="D5413" s="490">
        <v>0</v>
      </c>
      <c r="E5413" s="488"/>
    </row>
    <row r="5414" spans="1:5" x14ac:dyDescent="0.2">
      <c r="A5414" s="488" t="s">
        <v>5671</v>
      </c>
      <c r="B5414" s="489">
        <v>452</v>
      </c>
      <c r="C5414" s="490">
        <v>0</v>
      </c>
      <c r="D5414" s="490">
        <v>33.869999999999997</v>
      </c>
      <c r="E5414" s="488"/>
    </row>
    <row r="5415" spans="1:5" x14ac:dyDescent="0.2">
      <c r="A5415" s="488" t="s">
        <v>5672</v>
      </c>
      <c r="B5415" s="489">
        <v>201</v>
      </c>
      <c r="C5415" s="490">
        <v>547.21</v>
      </c>
      <c r="D5415" s="490">
        <v>686.08</v>
      </c>
      <c r="E5415" s="488"/>
    </row>
    <row r="5416" spans="1:5" x14ac:dyDescent="0.2">
      <c r="A5416" s="488" t="s">
        <v>5673</v>
      </c>
      <c r="B5416" s="489">
        <v>332</v>
      </c>
      <c r="C5416" s="490">
        <v>79.89</v>
      </c>
      <c r="D5416" s="490">
        <v>309.26</v>
      </c>
      <c r="E5416" s="488"/>
    </row>
    <row r="5417" spans="1:5" x14ac:dyDescent="0.2">
      <c r="A5417" s="488" t="s">
        <v>5674</v>
      </c>
      <c r="B5417" s="489">
        <v>153</v>
      </c>
      <c r="C5417" s="490">
        <v>221.37</v>
      </c>
      <c r="D5417" s="490">
        <v>327.07</v>
      </c>
      <c r="E5417" s="488"/>
    </row>
    <row r="5418" spans="1:5" x14ac:dyDescent="0.2">
      <c r="A5418" s="488" t="s">
        <v>5675</v>
      </c>
      <c r="B5418" s="489">
        <v>91</v>
      </c>
      <c r="C5418" s="490">
        <v>91.65</v>
      </c>
      <c r="D5418" s="490">
        <v>154.52000000000001</v>
      </c>
      <c r="E5418" s="488"/>
    </row>
    <row r="5419" spans="1:5" x14ac:dyDescent="0.2">
      <c r="A5419" s="488" t="s">
        <v>5676</v>
      </c>
      <c r="B5419" s="489">
        <v>219</v>
      </c>
      <c r="C5419" s="490">
        <v>0</v>
      </c>
      <c r="D5419" s="490">
        <v>60.16</v>
      </c>
      <c r="E5419" s="488"/>
    </row>
    <row r="5420" spans="1:5" x14ac:dyDescent="0.2">
      <c r="A5420" s="488" t="s">
        <v>5677</v>
      </c>
      <c r="B5420" s="489">
        <v>327</v>
      </c>
      <c r="C5420" s="490">
        <v>0</v>
      </c>
      <c r="D5420" s="490">
        <v>22.86</v>
      </c>
      <c r="E5420" s="488"/>
    </row>
    <row r="5421" spans="1:5" x14ac:dyDescent="0.2">
      <c r="A5421" s="488" t="s">
        <v>5678</v>
      </c>
      <c r="B5421" s="489">
        <v>225</v>
      </c>
      <c r="C5421" s="490">
        <v>0</v>
      </c>
      <c r="D5421" s="490">
        <v>20.72</v>
      </c>
      <c r="E5421" s="488"/>
    </row>
    <row r="5422" spans="1:5" x14ac:dyDescent="0.2">
      <c r="A5422" s="488" t="s">
        <v>5679</v>
      </c>
      <c r="B5422" s="489">
        <v>238</v>
      </c>
      <c r="C5422" s="490">
        <v>220.6</v>
      </c>
      <c r="D5422" s="490">
        <v>385.03</v>
      </c>
      <c r="E5422" s="488"/>
    </row>
    <row r="5423" spans="1:5" x14ac:dyDescent="0.2">
      <c r="A5423" s="488" t="s">
        <v>5680</v>
      </c>
      <c r="B5423" s="489">
        <v>186</v>
      </c>
      <c r="C5423" s="490">
        <v>0</v>
      </c>
      <c r="D5423" s="490">
        <v>69.14</v>
      </c>
      <c r="E5423" s="488"/>
    </row>
    <row r="5424" spans="1:5" x14ac:dyDescent="0.2">
      <c r="A5424" s="488" t="s">
        <v>5681</v>
      </c>
      <c r="B5424" s="489">
        <v>205</v>
      </c>
      <c r="C5424" s="490">
        <v>25.49</v>
      </c>
      <c r="D5424" s="490">
        <v>167.12</v>
      </c>
      <c r="E5424" s="488"/>
    </row>
    <row r="5425" spans="1:5" x14ac:dyDescent="0.2">
      <c r="A5425" s="488" t="s">
        <v>5682</v>
      </c>
      <c r="B5425" s="489">
        <v>413</v>
      </c>
      <c r="C5425" s="490">
        <v>0</v>
      </c>
      <c r="D5425" s="490">
        <v>169.95</v>
      </c>
      <c r="E5425" s="488"/>
    </row>
    <row r="5426" spans="1:5" x14ac:dyDescent="0.2">
      <c r="A5426" s="488" t="s">
        <v>5683</v>
      </c>
      <c r="B5426" s="489">
        <v>128</v>
      </c>
      <c r="C5426" s="490">
        <v>263.61</v>
      </c>
      <c r="D5426" s="490">
        <v>352.04</v>
      </c>
      <c r="E5426" s="488"/>
    </row>
    <row r="5427" spans="1:5" x14ac:dyDescent="0.2">
      <c r="A5427" s="488" t="s">
        <v>5684</v>
      </c>
      <c r="B5427" s="489">
        <v>225</v>
      </c>
      <c r="C5427" s="490">
        <v>601.01</v>
      </c>
      <c r="D5427" s="490">
        <v>756.45</v>
      </c>
      <c r="E5427" s="488"/>
    </row>
    <row r="5428" spans="1:5" x14ac:dyDescent="0.2">
      <c r="A5428" s="488" t="s">
        <v>5685</v>
      </c>
      <c r="B5428" s="489">
        <v>130</v>
      </c>
      <c r="C5428" s="490">
        <v>288.42</v>
      </c>
      <c r="D5428" s="490">
        <v>378.23</v>
      </c>
      <c r="E5428" s="488"/>
    </row>
    <row r="5429" spans="1:5" x14ac:dyDescent="0.2">
      <c r="A5429" s="488" t="s">
        <v>5686</v>
      </c>
      <c r="B5429" s="489">
        <v>191</v>
      </c>
      <c r="C5429" s="490">
        <v>525.11</v>
      </c>
      <c r="D5429" s="490">
        <v>657.06</v>
      </c>
      <c r="E5429" s="488"/>
    </row>
    <row r="5430" spans="1:5" x14ac:dyDescent="0.2">
      <c r="A5430" s="488" t="s">
        <v>5687</v>
      </c>
      <c r="B5430" s="489">
        <v>637</v>
      </c>
      <c r="C5430" s="490">
        <v>192.99</v>
      </c>
      <c r="D5430" s="490">
        <v>633.07000000000005</v>
      </c>
      <c r="E5430" s="488"/>
    </row>
    <row r="5431" spans="1:5" x14ac:dyDescent="0.2">
      <c r="A5431" s="488" t="s">
        <v>5688</v>
      </c>
      <c r="B5431" s="489">
        <v>124</v>
      </c>
      <c r="C5431" s="490">
        <v>310.97000000000003</v>
      </c>
      <c r="D5431" s="490">
        <v>396.64</v>
      </c>
      <c r="E5431" s="488"/>
    </row>
    <row r="5432" spans="1:5" x14ac:dyDescent="0.2">
      <c r="A5432" s="488" t="s">
        <v>5689</v>
      </c>
      <c r="B5432" s="489">
        <v>239</v>
      </c>
      <c r="C5432" s="490">
        <v>13.48</v>
      </c>
      <c r="D5432" s="490">
        <v>178.59</v>
      </c>
      <c r="E5432" s="488"/>
    </row>
    <row r="5433" spans="1:5" x14ac:dyDescent="0.2">
      <c r="A5433" s="488" t="s">
        <v>5690</v>
      </c>
      <c r="B5433" s="489">
        <v>148</v>
      </c>
      <c r="C5433" s="490">
        <v>201.03</v>
      </c>
      <c r="D5433" s="490">
        <v>303.27999999999997</v>
      </c>
      <c r="E5433" s="488"/>
    </row>
    <row r="5434" spans="1:5" x14ac:dyDescent="0.2">
      <c r="A5434" s="488" t="s">
        <v>5691</v>
      </c>
      <c r="B5434" s="489">
        <v>193</v>
      </c>
      <c r="C5434" s="490">
        <v>582.28</v>
      </c>
      <c r="D5434" s="490">
        <v>715.62</v>
      </c>
      <c r="E5434" s="488"/>
    </row>
    <row r="5435" spans="1:5" x14ac:dyDescent="0.2">
      <c r="A5435" s="488" t="s">
        <v>5692</v>
      </c>
      <c r="B5435" s="489">
        <v>832</v>
      </c>
      <c r="C5435" s="490">
        <v>182.91</v>
      </c>
      <c r="D5435" s="490">
        <v>757.71</v>
      </c>
      <c r="E5435" s="488"/>
    </row>
    <row r="5436" spans="1:5" x14ac:dyDescent="0.2">
      <c r="A5436" s="488" t="s">
        <v>5693</v>
      </c>
      <c r="B5436" s="489">
        <v>433</v>
      </c>
      <c r="C5436" s="490">
        <v>0</v>
      </c>
      <c r="D5436" s="490">
        <v>173.34</v>
      </c>
      <c r="E5436" s="488"/>
    </row>
    <row r="5437" spans="1:5" x14ac:dyDescent="0.2">
      <c r="A5437" s="488" t="s">
        <v>5694</v>
      </c>
      <c r="B5437" s="489">
        <v>279</v>
      </c>
      <c r="C5437" s="490">
        <v>877.68</v>
      </c>
      <c r="D5437" s="490">
        <v>1070.43</v>
      </c>
      <c r="E5437" s="488"/>
    </row>
    <row r="5438" spans="1:5" x14ac:dyDescent="0.2">
      <c r="A5438" s="488" t="s">
        <v>5695</v>
      </c>
      <c r="B5438" s="489">
        <v>130</v>
      </c>
      <c r="C5438" s="490">
        <v>72.48</v>
      </c>
      <c r="D5438" s="490">
        <v>162.29</v>
      </c>
      <c r="E5438" s="488"/>
    </row>
    <row r="5439" spans="1:5" x14ac:dyDescent="0.2">
      <c r="A5439" s="488" t="s">
        <v>5696</v>
      </c>
      <c r="B5439" s="489">
        <v>222</v>
      </c>
      <c r="C5439" s="490">
        <v>0</v>
      </c>
      <c r="D5439" s="490">
        <v>121.18</v>
      </c>
      <c r="E5439" s="488"/>
    </row>
    <row r="5440" spans="1:5" x14ac:dyDescent="0.2">
      <c r="A5440" s="488" t="s">
        <v>5697</v>
      </c>
      <c r="B5440" s="489">
        <v>90</v>
      </c>
      <c r="C5440" s="490">
        <v>0</v>
      </c>
      <c r="D5440" s="490">
        <v>9.42</v>
      </c>
      <c r="E5440" s="488"/>
    </row>
    <row r="5441" spans="1:5" x14ac:dyDescent="0.2">
      <c r="A5441" s="488" t="s">
        <v>5698</v>
      </c>
      <c r="B5441" s="489">
        <v>247</v>
      </c>
      <c r="C5441" s="490">
        <v>0</v>
      </c>
      <c r="D5441" s="490">
        <v>13.69</v>
      </c>
      <c r="E5441" s="488"/>
    </row>
    <row r="5442" spans="1:5" x14ac:dyDescent="0.2">
      <c r="A5442" s="488" t="s">
        <v>5699</v>
      </c>
      <c r="B5442" s="489">
        <v>324</v>
      </c>
      <c r="C5442" s="490">
        <v>0</v>
      </c>
      <c r="D5442" s="490">
        <v>25.48</v>
      </c>
      <c r="E5442" s="488"/>
    </row>
    <row r="5443" spans="1:5" x14ac:dyDescent="0.2">
      <c r="A5443" s="488" t="s">
        <v>5700</v>
      </c>
      <c r="B5443" s="489">
        <v>153</v>
      </c>
      <c r="C5443" s="490">
        <v>229.66</v>
      </c>
      <c r="D5443" s="490">
        <v>335.37</v>
      </c>
      <c r="E5443" s="488"/>
    </row>
    <row r="5444" spans="1:5" x14ac:dyDescent="0.2">
      <c r="A5444" s="488" t="s">
        <v>5701</v>
      </c>
      <c r="B5444" s="489">
        <v>178</v>
      </c>
      <c r="C5444" s="490">
        <v>443.15</v>
      </c>
      <c r="D5444" s="490">
        <v>566.13</v>
      </c>
      <c r="E5444" s="488"/>
    </row>
    <row r="5445" spans="1:5" x14ac:dyDescent="0.2">
      <c r="A5445" s="488" t="s">
        <v>5702</v>
      </c>
      <c r="B5445" s="489">
        <v>310</v>
      </c>
      <c r="C5445" s="490">
        <v>0</v>
      </c>
      <c r="D5445" s="490">
        <v>17.010000000000002</v>
      </c>
      <c r="E5445" s="488"/>
    </row>
    <row r="5446" spans="1:5" x14ac:dyDescent="0.2">
      <c r="A5446" s="488" t="s">
        <v>5703</v>
      </c>
      <c r="B5446" s="489">
        <v>117</v>
      </c>
      <c r="C5446" s="490">
        <v>125.87</v>
      </c>
      <c r="D5446" s="490">
        <v>206.7</v>
      </c>
      <c r="E5446" s="488"/>
    </row>
    <row r="5447" spans="1:5" x14ac:dyDescent="0.2">
      <c r="A5447" s="488" t="s">
        <v>5704</v>
      </c>
      <c r="B5447" s="489">
        <v>220</v>
      </c>
      <c r="C5447" s="490">
        <v>329.92</v>
      </c>
      <c r="D5447" s="490">
        <v>481.91</v>
      </c>
      <c r="E5447" s="488"/>
    </row>
    <row r="5448" spans="1:5" x14ac:dyDescent="0.2">
      <c r="A5448" s="488" t="s">
        <v>5705</v>
      </c>
      <c r="B5448" s="489">
        <v>570</v>
      </c>
      <c r="C5448" s="490">
        <v>208.2</v>
      </c>
      <c r="D5448" s="490">
        <v>601.99</v>
      </c>
      <c r="E5448" s="488"/>
    </row>
    <row r="5449" spans="1:5" x14ac:dyDescent="0.2">
      <c r="A5449" s="488" t="s">
        <v>5706</v>
      </c>
      <c r="B5449" s="489">
        <v>403</v>
      </c>
      <c r="C5449" s="490">
        <v>1405.62</v>
      </c>
      <c r="D5449" s="490">
        <v>1684.04</v>
      </c>
      <c r="E5449" s="488"/>
    </row>
    <row r="5450" spans="1:5" x14ac:dyDescent="0.2">
      <c r="A5450" s="488" t="s">
        <v>5707</v>
      </c>
      <c r="B5450" s="489">
        <v>395</v>
      </c>
      <c r="C5450" s="490">
        <v>0</v>
      </c>
      <c r="D5450" s="490">
        <v>139.21</v>
      </c>
      <c r="E5450" s="488"/>
    </row>
    <row r="5451" spans="1:5" x14ac:dyDescent="0.2">
      <c r="A5451" s="488" t="s">
        <v>5708</v>
      </c>
      <c r="B5451" s="489">
        <v>287</v>
      </c>
      <c r="C5451" s="490">
        <v>1159.51</v>
      </c>
      <c r="D5451" s="490">
        <v>1357.78</v>
      </c>
      <c r="E5451" s="488"/>
    </row>
    <row r="5452" spans="1:5" x14ac:dyDescent="0.2">
      <c r="A5452" s="488" t="s">
        <v>5709</v>
      </c>
      <c r="B5452" s="489">
        <v>203</v>
      </c>
      <c r="C5452" s="490">
        <v>185.91</v>
      </c>
      <c r="D5452" s="490">
        <v>326.14999999999998</v>
      </c>
      <c r="E5452" s="488"/>
    </row>
    <row r="5453" spans="1:5" x14ac:dyDescent="0.2">
      <c r="A5453" s="488" t="s">
        <v>5710</v>
      </c>
      <c r="B5453" s="489">
        <v>348</v>
      </c>
      <c r="C5453" s="490">
        <v>1164.1300000000001</v>
      </c>
      <c r="D5453" s="490">
        <v>1404.55</v>
      </c>
      <c r="E5453" s="488"/>
    </row>
    <row r="5454" spans="1:5" x14ac:dyDescent="0.2">
      <c r="A5454" s="488" t="s">
        <v>5711</v>
      </c>
      <c r="B5454" s="489">
        <v>419</v>
      </c>
      <c r="C5454" s="490">
        <v>0</v>
      </c>
      <c r="D5454" s="490">
        <v>164.25</v>
      </c>
      <c r="E5454" s="488"/>
    </row>
    <row r="5455" spans="1:5" x14ac:dyDescent="0.2">
      <c r="A5455" s="488" t="s">
        <v>5712</v>
      </c>
      <c r="B5455" s="489">
        <v>130</v>
      </c>
      <c r="C5455" s="490">
        <v>114.26</v>
      </c>
      <c r="D5455" s="490">
        <v>204.07</v>
      </c>
      <c r="E5455" s="488"/>
    </row>
    <row r="5456" spans="1:5" x14ac:dyDescent="0.2">
      <c r="A5456" s="488" t="s">
        <v>5713</v>
      </c>
      <c r="B5456" s="489">
        <v>162</v>
      </c>
      <c r="C5456" s="490">
        <v>424.66</v>
      </c>
      <c r="D5456" s="490">
        <v>536.58000000000004</v>
      </c>
      <c r="E5456" s="488"/>
    </row>
    <row r="5457" spans="1:5" x14ac:dyDescent="0.2">
      <c r="A5457" s="488" t="s">
        <v>5714</v>
      </c>
      <c r="B5457" s="489">
        <v>463</v>
      </c>
      <c r="C5457" s="490">
        <v>1371.63</v>
      </c>
      <c r="D5457" s="490">
        <v>1691.5</v>
      </c>
      <c r="E5457" s="488"/>
    </row>
    <row r="5458" spans="1:5" x14ac:dyDescent="0.2">
      <c r="A5458" s="488" t="s">
        <v>5715</v>
      </c>
      <c r="B5458" s="489">
        <v>368</v>
      </c>
      <c r="C5458" s="490">
        <v>1125.95</v>
      </c>
      <c r="D5458" s="490">
        <v>1380.19</v>
      </c>
      <c r="E5458" s="488"/>
    </row>
    <row r="5459" spans="1:5" x14ac:dyDescent="0.2">
      <c r="A5459" s="488" t="s">
        <v>5716</v>
      </c>
      <c r="B5459" s="489">
        <v>219</v>
      </c>
      <c r="C5459" s="490">
        <v>510.05</v>
      </c>
      <c r="D5459" s="490">
        <v>661.35</v>
      </c>
      <c r="E5459" s="488"/>
    </row>
    <row r="5460" spans="1:5" x14ac:dyDescent="0.2">
      <c r="A5460" s="488" t="s">
        <v>5717</v>
      </c>
      <c r="B5460" s="489">
        <v>323</v>
      </c>
      <c r="C5460" s="490">
        <v>982.74</v>
      </c>
      <c r="D5460" s="490">
        <v>1205.8900000000001</v>
      </c>
      <c r="E5460" s="488"/>
    </row>
    <row r="5461" spans="1:5" x14ac:dyDescent="0.2">
      <c r="A5461" s="488" t="s">
        <v>5718</v>
      </c>
      <c r="B5461" s="489">
        <v>186</v>
      </c>
      <c r="C5461" s="490">
        <v>719.13</v>
      </c>
      <c r="D5461" s="490">
        <v>847.63</v>
      </c>
      <c r="E5461" s="488"/>
    </row>
    <row r="5462" spans="1:5" x14ac:dyDescent="0.2">
      <c r="A5462" s="488" t="s">
        <v>5719</v>
      </c>
      <c r="B5462" s="489">
        <v>182</v>
      </c>
      <c r="C5462" s="490">
        <v>46.05</v>
      </c>
      <c r="D5462" s="490">
        <v>171.79</v>
      </c>
      <c r="E5462" s="488"/>
    </row>
    <row r="5463" spans="1:5" x14ac:dyDescent="0.2">
      <c r="A5463" s="488" t="s">
        <v>5720</v>
      </c>
      <c r="B5463" s="489">
        <v>314</v>
      </c>
      <c r="C5463" s="490">
        <v>0</v>
      </c>
      <c r="D5463" s="490">
        <v>38.200000000000003</v>
      </c>
      <c r="E5463" s="488"/>
    </row>
    <row r="5464" spans="1:5" x14ac:dyDescent="0.2">
      <c r="A5464" s="488" t="s">
        <v>5721</v>
      </c>
      <c r="B5464" s="489">
        <v>224</v>
      </c>
      <c r="C5464" s="490">
        <v>77.25</v>
      </c>
      <c r="D5464" s="490">
        <v>232</v>
      </c>
      <c r="E5464" s="488"/>
    </row>
    <row r="5465" spans="1:5" x14ac:dyDescent="0.2">
      <c r="A5465" s="488" t="s">
        <v>5722</v>
      </c>
      <c r="B5465" s="489">
        <v>247</v>
      </c>
      <c r="C5465" s="490">
        <v>67.739999999999995</v>
      </c>
      <c r="D5465" s="490">
        <v>238.38</v>
      </c>
      <c r="E5465" s="488"/>
    </row>
    <row r="5466" spans="1:5" x14ac:dyDescent="0.2">
      <c r="A5466" s="488" t="s">
        <v>5723</v>
      </c>
      <c r="B5466" s="489">
        <v>303</v>
      </c>
      <c r="C5466" s="490">
        <v>0</v>
      </c>
      <c r="D5466" s="490">
        <v>63.55</v>
      </c>
      <c r="E5466" s="488"/>
    </row>
    <row r="5467" spans="1:5" x14ac:dyDescent="0.2">
      <c r="A5467" s="488" t="s">
        <v>5724</v>
      </c>
      <c r="B5467" s="489">
        <v>237</v>
      </c>
      <c r="C5467" s="490">
        <v>0</v>
      </c>
      <c r="D5467" s="490">
        <v>49.97</v>
      </c>
      <c r="E5467" s="488"/>
    </row>
    <row r="5468" spans="1:5" x14ac:dyDescent="0.2">
      <c r="A5468" s="488" t="s">
        <v>5725</v>
      </c>
      <c r="B5468" s="489">
        <v>198</v>
      </c>
      <c r="C5468" s="490">
        <v>469.92</v>
      </c>
      <c r="D5468" s="490">
        <v>606.71</v>
      </c>
      <c r="E5468" s="488"/>
    </row>
    <row r="5469" spans="1:5" x14ac:dyDescent="0.2">
      <c r="A5469" s="488" t="s">
        <v>5726</v>
      </c>
      <c r="B5469" s="489">
        <v>377</v>
      </c>
      <c r="C5469" s="490">
        <v>177.68</v>
      </c>
      <c r="D5469" s="490">
        <v>438.13</v>
      </c>
      <c r="E5469" s="488"/>
    </row>
    <row r="5470" spans="1:5" x14ac:dyDescent="0.2">
      <c r="A5470" s="488" t="s">
        <v>5727</v>
      </c>
      <c r="B5470" s="489">
        <v>323</v>
      </c>
      <c r="C5470" s="490">
        <v>0</v>
      </c>
      <c r="D5470" s="490">
        <v>163.33000000000001</v>
      </c>
      <c r="E5470" s="488"/>
    </row>
    <row r="5471" spans="1:5" x14ac:dyDescent="0.2">
      <c r="A5471" s="488" t="s">
        <v>5728</v>
      </c>
      <c r="B5471" s="489">
        <v>185</v>
      </c>
      <c r="C5471" s="490">
        <v>177.21</v>
      </c>
      <c r="D5471" s="490">
        <v>305.02</v>
      </c>
      <c r="E5471" s="488"/>
    </row>
    <row r="5472" spans="1:5" x14ac:dyDescent="0.2">
      <c r="A5472" s="488" t="s">
        <v>5729</v>
      </c>
      <c r="B5472" s="489">
        <v>261</v>
      </c>
      <c r="C5472" s="490">
        <v>0</v>
      </c>
      <c r="D5472" s="490">
        <v>134.71</v>
      </c>
      <c r="E5472" s="488"/>
    </row>
    <row r="5473" spans="1:5" x14ac:dyDescent="0.2">
      <c r="A5473" s="488" t="s">
        <v>5730</v>
      </c>
      <c r="B5473" s="489">
        <v>229</v>
      </c>
      <c r="C5473" s="490">
        <v>0</v>
      </c>
      <c r="D5473" s="490">
        <v>143.63</v>
      </c>
      <c r="E5473" s="488"/>
    </row>
    <row r="5474" spans="1:5" x14ac:dyDescent="0.2">
      <c r="A5474" s="488" t="s">
        <v>5731</v>
      </c>
      <c r="B5474" s="489">
        <v>190</v>
      </c>
      <c r="C5474" s="490">
        <v>182.72</v>
      </c>
      <c r="D5474" s="490">
        <v>313.99</v>
      </c>
      <c r="E5474" s="488"/>
    </row>
    <row r="5475" spans="1:5" x14ac:dyDescent="0.2">
      <c r="A5475" s="488" t="s">
        <v>5732</v>
      </c>
      <c r="B5475" s="489">
        <v>269</v>
      </c>
      <c r="C5475" s="490">
        <v>0</v>
      </c>
      <c r="D5475" s="490">
        <v>20.96</v>
      </c>
      <c r="E5475" s="488"/>
    </row>
    <row r="5476" spans="1:5" x14ac:dyDescent="0.2">
      <c r="A5476" s="488" t="s">
        <v>5733</v>
      </c>
      <c r="B5476" s="489">
        <v>544</v>
      </c>
      <c r="C5476" s="490">
        <v>0</v>
      </c>
      <c r="D5476" s="490">
        <v>239.61</v>
      </c>
      <c r="E5476" s="488"/>
    </row>
    <row r="5477" spans="1:5" x14ac:dyDescent="0.2">
      <c r="A5477" s="488" t="s">
        <v>5734</v>
      </c>
      <c r="B5477" s="489">
        <v>123</v>
      </c>
      <c r="C5477" s="490">
        <v>405.32</v>
      </c>
      <c r="D5477" s="490">
        <v>490.3</v>
      </c>
      <c r="E5477" s="488"/>
    </row>
    <row r="5478" spans="1:5" x14ac:dyDescent="0.2">
      <c r="A5478" s="488" t="s">
        <v>5735</v>
      </c>
      <c r="B5478" s="489">
        <v>529</v>
      </c>
      <c r="C5478" s="490">
        <v>0</v>
      </c>
      <c r="D5478" s="490">
        <v>174.88</v>
      </c>
      <c r="E5478" s="488"/>
    </row>
    <row r="5479" spans="1:5" x14ac:dyDescent="0.2">
      <c r="A5479" s="488" t="s">
        <v>5736</v>
      </c>
      <c r="B5479" s="489">
        <v>247</v>
      </c>
      <c r="C5479" s="490">
        <v>0</v>
      </c>
      <c r="D5479" s="490">
        <v>73.209999999999994</v>
      </c>
      <c r="E5479" s="488"/>
    </row>
    <row r="5480" spans="1:5" x14ac:dyDescent="0.2">
      <c r="A5480" s="488" t="s">
        <v>5737</v>
      </c>
      <c r="B5480" s="489">
        <v>500</v>
      </c>
      <c r="C5480" s="490">
        <v>0</v>
      </c>
      <c r="D5480" s="490">
        <v>102.74</v>
      </c>
      <c r="E5480" s="488"/>
    </row>
    <row r="5481" spans="1:5" x14ac:dyDescent="0.2">
      <c r="A5481" s="488" t="s">
        <v>5738</v>
      </c>
      <c r="B5481" s="489">
        <v>233</v>
      </c>
      <c r="C5481" s="490">
        <v>0</v>
      </c>
      <c r="D5481" s="490">
        <v>43.6</v>
      </c>
      <c r="E5481" s="488"/>
    </row>
    <row r="5482" spans="1:5" x14ac:dyDescent="0.2">
      <c r="A5482" s="488" t="s">
        <v>5739</v>
      </c>
      <c r="B5482" s="489">
        <v>157</v>
      </c>
      <c r="C5482" s="490">
        <v>0</v>
      </c>
      <c r="D5482" s="490">
        <v>14.22</v>
      </c>
      <c r="E5482" s="488"/>
    </row>
    <row r="5483" spans="1:5" x14ac:dyDescent="0.2">
      <c r="A5483" s="488" t="s">
        <v>5740</v>
      </c>
      <c r="B5483" s="489">
        <v>238</v>
      </c>
      <c r="C5483" s="490">
        <v>0</v>
      </c>
      <c r="D5483" s="490">
        <v>0</v>
      </c>
      <c r="E5483" s="488"/>
    </row>
    <row r="5484" spans="1:5" x14ac:dyDescent="0.2">
      <c r="A5484" s="488" t="s">
        <v>5741</v>
      </c>
      <c r="B5484" s="489">
        <v>226</v>
      </c>
      <c r="C5484" s="490">
        <v>921.87</v>
      </c>
      <c r="D5484" s="490">
        <v>1078</v>
      </c>
      <c r="E5484" s="488"/>
    </row>
    <row r="5485" spans="1:5" x14ac:dyDescent="0.2">
      <c r="A5485" s="488" t="s">
        <v>5742</v>
      </c>
      <c r="B5485" s="489">
        <v>603</v>
      </c>
      <c r="C5485" s="490">
        <v>1869.22</v>
      </c>
      <c r="D5485" s="490">
        <v>2285.81</v>
      </c>
      <c r="E5485" s="488"/>
    </row>
    <row r="5486" spans="1:5" x14ac:dyDescent="0.2">
      <c r="A5486" s="488" t="s">
        <v>5743</v>
      </c>
      <c r="B5486" s="489">
        <v>299</v>
      </c>
      <c r="C5486" s="490">
        <v>0</v>
      </c>
      <c r="D5486" s="490">
        <v>45.68</v>
      </c>
      <c r="E5486" s="488"/>
    </row>
    <row r="5487" spans="1:5" x14ac:dyDescent="0.2">
      <c r="A5487" s="488" t="s">
        <v>5744</v>
      </c>
      <c r="B5487" s="489">
        <v>231</v>
      </c>
      <c r="C5487" s="490">
        <v>0</v>
      </c>
      <c r="D5487" s="490">
        <v>75.260000000000005</v>
      </c>
      <c r="E5487" s="488"/>
    </row>
    <row r="5488" spans="1:5" x14ac:dyDescent="0.2">
      <c r="A5488" s="488" t="s">
        <v>5745</v>
      </c>
      <c r="B5488" s="489">
        <v>385</v>
      </c>
      <c r="C5488" s="490">
        <v>0</v>
      </c>
      <c r="D5488" s="490">
        <v>41.72</v>
      </c>
      <c r="E5488" s="488"/>
    </row>
    <row r="5489" spans="1:5" x14ac:dyDescent="0.2">
      <c r="A5489" s="488" t="s">
        <v>5746</v>
      </c>
      <c r="B5489" s="489">
        <v>391</v>
      </c>
      <c r="C5489" s="490">
        <v>1287.23</v>
      </c>
      <c r="D5489" s="490">
        <v>1557.36</v>
      </c>
      <c r="E5489" s="488"/>
    </row>
    <row r="5490" spans="1:5" x14ac:dyDescent="0.2">
      <c r="A5490" s="488" t="s">
        <v>5747</v>
      </c>
      <c r="B5490" s="489">
        <v>478</v>
      </c>
      <c r="C5490" s="490">
        <v>442.4</v>
      </c>
      <c r="D5490" s="490">
        <v>772.63</v>
      </c>
      <c r="E5490" s="488"/>
    </row>
    <row r="5491" spans="1:5" x14ac:dyDescent="0.2">
      <c r="A5491" s="488" t="s">
        <v>5748</v>
      </c>
      <c r="B5491" s="489">
        <v>221</v>
      </c>
      <c r="C5491" s="490">
        <v>0</v>
      </c>
      <c r="D5491" s="490">
        <v>49.25</v>
      </c>
      <c r="E5491" s="488"/>
    </row>
    <row r="5492" spans="1:5" x14ac:dyDescent="0.2">
      <c r="A5492" s="488" t="s">
        <v>5749</v>
      </c>
      <c r="B5492" s="489">
        <v>195</v>
      </c>
      <c r="C5492" s="490">
        <v>334.32</v>
      </c>
      <c r="D5492" s="490">
        <v>469.04</v>
      </c>
      <c r="E5492" s="488"/>
    </row>
    <row r="5493" spans="1:5" x14ac:dyDescent="0.2">
      <c r="A5493" s="488" t="s">
        <v>5750</v>
      </c>
      <c r="B5493" s="489">
        <v>241</v>
      </c>
      <c r="C5493" s="490">
        <v>0</v>
      </c>
      <c r="D5493" s="490">
        <v>0</v>
      </c>
      <c r="E5493" s="488"/>
    </row>
    <row r="5494" spans="1:5" x14ac:dyDescent="0.2">
      <c r="A5494" s="488" t="s">
        <v>5751</v>
      </c>
      <c r="B5494" s="489">
        <v>179</v>
      </c>
      <c r="C5494" s="490">
        <v>162.87</v>
      </c>
      <c r="D5494" s="490">
        <v>286.54000000000002</v>
      </c>
      <c r="E5494" s="488"/>
    </row>
    <row r="5495" spans="1:5" x14ac:dyDescent="0.2">
      <c r="A5495" s="488" t="s">
        <v>5752</v>
      </c>
      <c r="B5495" s="489">
        <v>200</v>
      </c>
      <c r="C5495" s="490">
        <v>0</v>
      </c>
      <c r="D5495" s="490">
        <v>94.5</v>
      </c>
      <c r="E5495" s="488"/>
    </row>
    <row r="5496" spans="1:5" x14ac:dyDescent="0.2">
      <c r="A5496" s="488" t="s">
        <v>5753</v>
      </c>
      <c r="B5496" s="489">
        <v>212</v>
      </c>
      <c r="C5496" s="490">
        <v>491.74</v>
      </c>
      <c r="D5496" s="490">
        <v>638.20000000000005</v>
      </c>
      <c r="E5496" s="488"/>
    </row>
    <row r="5497" spans="1:5" x14ac:dyDescent="0.2">
      <c r="A5497" s="488" t="s">
        <v>5754</v>
      </c>
      <c r="B5497" s="489">
        <v>229</v>
      </c>
      <c r="C5497" s="490">
        <v>77.66</v>
      </c>
      <c r="D5497" s="490">
        <v>235.87</v>
      </c>
      <c r="E5497" s="488"/>
    </row>
    <row r="5498" spans="1:5" x14ac:dyDescent="0.2">
      <c r="A5498" s="488" t="s">
        <v>5755</v>
      </c>
      <c r="B5498" s="489">
        <v>242</v>
      </c>
      <c r="C5498" s="490">
        <v>0</v>
      </c>
      <c r="D5498" s="490">
        <v>90.79</v>
      </c>
      <c r="E5498" s="488"/>
    </row>
    <row r="5499" spans="1:5" x14ac:dyDescent="0.2">
      <c r="A5499" s="488" t="s">
        <v>5756</v>
      </c>
      <c r="B5499" s="489">
        <v>104</v>
      </c>
      <c r="C5499" s="490">
        <v>299.27</v>
      </c>
      <c r="D5499" s="490">
        <v>371.12</v>
      </c>
      <c r="E5499" s="488"/>
    </row>
    <row r="5500" spans="1:5" x14ac:dyDescent="0.2">
      <c r="A5500" s="488" t="s">
        <v>5757</v>
      </c>
      <c r="B5500" s="489">
        <v>292</v>
      </c>
      <c r="C5500" s="490">
        <v>104.78</v>
      </c>
      <c r="D5500" s="490">
        <v>306.51</v>
      </c>
      <c r="E5500" s="488"/>
    </row>
    <row r="5501" spans="1:5" x14ac:dyDescent="0.2">
      <c r="A5501" s="488" t="s">
        <v>5758</v>
      </c>
      <c r="B5501" s="489">
        <v>233</v>
      </c>
      <c r="C5501" s="490">
        <v>149.38999999999999</v>
      </c>
      <c r="D5501" s="490">
        <v>310.36</v>
      </c>
      <c r="E5501" s="488"/>
    </row>
    <row r="5502" spans="1:5" x14ac:dyDescent="0.2">
      <c r="A5502" s="488" t="s">
        <v>5759</v>
      </c>
      <c r="B5502" s="489">
        <v>263</v>
      </c>
      <c r="C5502" s="490">
        <v>1128.17</v>
      </c>
      <c r="D5502" s="490">
        <v>1309.8699999999999</v>
      </c>
      <c r="E5502" s="488"/>
    </row>
    <row r="5503" spans="1:5" x14ac:dyDescent="0.2">
      <c r="A5503" s="488" t="s">
        <v>5760</v>
      </c>
      <c r="B5503" s="489">
        <v>172</v>
      </c>
      <c r="C5503" s="490">
        <v>314.77999999999997</v>
      </c>
      <c r="D5503" s="490">
        <v>433.61</v>
      </c>
      <c r="E5503" s="488"/>
    </row>
    <row r="5504" spans="1:5" x14ac:dyDescent="0.2">
      <c r="A5504" s="488" t="s">
        <v>5761</v>
      </c>
      <c r="B5504" s="489">
        <v>619</v>
      </c>
      <c r="C5504" s="490">
        <v>0</v>
      </c>
      <c r="D5504" s="490">
        <v>186.56</v>
      </c>
      <c r="E5504" s="488"/>
    </row>
    <row r="5505" spans="1:5" x14ac:dyDescent="0.2">
      <c r="A5505" s="488" t="s">
        <v>5762</v>
      </c>
      <c r="B5505" s="489">
        <v>284</v>
      </c>
      <c r="C5505" s="490">
        <v>1329.23</v>
      </c>
      <c r="D5505" s="490">
        <v>1525.44</v>
      </c>
      <c r="E5505" s="488"/>
    </row>
    <row r="5506" spans="1:5" x14ac:dyDescent="0.2">
      <c r="A5506" s="488" t="s">
        <v>5763</v>
      </c>
      <c r="B5506" s="489">
        <v>354</v>
      </c>
      <c r="C5506" s="490">
        <v>540.72</v>
      </c>
      <c r="D5506" s="490">
        <v>785.28</v>
      </c>
      <c r="E5506" s="488"/>
    </row>
    <row r="5507" spans="1:5" x14ac:dyDescent="0.2">
      <c r="A5507" s="488" t="s">
        <v>5764</v>
      </c>
      <c r="B5507" s="489">
        <v>237</v>
      </c>
      <c r="C5507" s="490">
        <v>154.99</v>
      </c>
      <c r="D5507" s="490">
        <v>318.72000000000003</v>
      </c>
      <c r="E5507" s="488"/>
    </row>
    <row r="5508" spans="1:5" x14ac:dyDescent="0.2">
      <c r="A5508" s="488" t="s">
        <v>5765</v>
      </c>
      <c r="B5508" s="489">
        <v>228</v>
      </c>
      <c r="C5508" s="490">
        <v>491.13</v>
      </c>
      <c r="D5508" s="490">
        <v>648.65</v>
      </c>
      <c r="E5508" s="488"/>
    </row>
    <row r="5509" spans="1:5" x14ac:dyDescent="0.2">
      <c r="A5509" s="488" t="s">
        <v>5766</v>
      </c>
      <c r="B5509" s="489">
        <v>272</v>
      </c>
      <c r="C5509" s="490">
        <v>301.26</v>
      </c>
      <c r="D5509" s="490">
        <v>489.18</v>
      </c>
      <c r="E5509" s="488"/>
    </row>
    <row r="5510" spans="1:5" x14ac:dyDescent="0.2">
      <c r="A5510" s="488" t="s">
        <v>5767</v>
      </c>
      <c r="B5510" s="489">
        <v>88</v>
      </c>
      <c r="C5510" s="490">
        <v>60.28</v>
      </c>
      <c r="D5510" s="490">
        <v>121.08</v>
      </c>
      <c r="E5510" s="488"/>
    </row>
    <row r="5511" spans="1:5" x14ac:dyDescent="0.2">
      <c r="A5511" s="488" t="s">
        <v>5768</v>
      </c>
      <c r="B5511" s="489">
        <v>310</v>
      </c>
      <c r="C5511" s="490">
        <v>1257.07</v>
      </c>
      <c r="D5511" s="490">
        <v>1471.24</v>
      </c>
      <c r="E5511" s="488"/>
    </row>
    <row r="5512" spans="1:5" x14ac:dyDescent="0.2">
      <c r="A5512" s="488" t="s">
        <v>5769</v>
      </c>
      <c r="B5512" s="489">
        <v>266</v>
      </c>
      <c r="C5512" s="490">
        <v>666.02</v>
      </c>
      <c r="D5512" s="490">
        <v>849.79</v>
      </c>
      <c r="E5512" s="488"/>
    </row>
    <row r="5513" spans="1:5" x14ac:dyDescent="0.2">
      <c r="A5513" s="488" t="s">
        <v>5770</v>
      </c>
      <c r="B5513" s="489">
        <v>179</v>
      </c>
      <c r="C5513" s="490">
        <v>0</v>
      </c>
      <c r="D5513" s="490">
        <v>111.84</v>
      </c>
      <c r="E5513" s="488"/>
    </row>
    <row r="5514" spans="1:5" x14ac:dyDescent="0.2">
      <c r="A5514" s="488" t="s">
        <v>5771</v>
      </c>
      <c r="B5514" s="489">
        <v>191</v>
      </c>
      <c r="C5514" s="490">
        <v>717.51</v>
      </c>
      <c r="D5514" s="490">
        <v>849.46</v>
      </c>
      <c r="E5514" s="488"/>
    </row>
    <row r="5515" spans="1:5" x14ac:dyDescent="0.2">
      <c r="A5515" s="488" t="s">
        <v>5772</v>
      </c>
      <c r="B5515" s="489">
        <v>76</v>
      </c>
      <c r="C5515" s="490">
        <v>179.22</v>
      </c>
      <c r="D5515" s="490">
        <v>231.72</v>
      </c>
      <c r="E5515" s="488"/>
    </row>
    <row r="5516" spans="1:5" x14ac:dyDescent="0.2">
      <c r="A5516" s="488" t="s">
        <v>5773</v>
      </c>
      <c r="B5516" s="489">
        <v>467</v>
      </c>
      <c r="C5516" s="490">
        <v>39.46</v>
      </c>
      <c r="D5516" s="490">
        <v>362.09</v>
      </c>
      <c r="E5516" s="488"/>
    </row>
    <row r="5517" spans="1:5" x14ac:dyDescent="0.2">
      <c r="A5517" s="488" t="s">
        <v>5774</v>
      </c>
      <c r="B5517" s="489">
        <v>419</v>
      </c>
      <c r="C5517" s="490">
        <v>0</v>
      </c>
      <c r="D5517" s="490">
        <v>140.55000000000001</v>
      </c>
      <c r="E5517" s="488"/>
    </row>
    <row r="5518" spans="1:5" x14ac:dyDescent="0.2">
      <c r="A5518" s="488" t="s">
        <v>5775</v>
      </c>
      <c r="B5518" s="489">
        <v>187</v>
      </c>
      <c r="C5518" s="490">
        <v>50.66</v>
      </c>
      <c r="D5518" s="490">
        <v>179.85</v>
      </c>
      <c r="E5518" s="488"/>
    </row>
    <row r="5519" spans="1:5" x14ac:dyDescent="0.2">
      <c r="A5519" s="488" t="s">
        <v>5776</v>
      </c>
      <c r="B5519" s="489">
        <v>320</v>
      </c>
      <c r="C5519" s="490">
        <v>0</v>
      </c>
      <c r="D5519" s="490">
        <v>153.32</v>
      </c>
      <c r="E5519" s="488"/>
    </row>
    <row r="5520" spans="1:5" x14ac:dyDescent="0.2">
      <c r="A5520" s="488" t="s">
        <v>5777</v>
      </c>
      <c r="B5520" s="489">
        <v>268</v>
      </c>
      <c r="C5520" s="490">
        <v>196.71</v>
      </c>
      <c r="D5520" s="490">
        <v>381.86</v>
      </c>
      <c r="E5520" s="488"/>
    </row>
    <row r="5521" spans="1:5" x14ac:dyDescent="0.2">
      <c r="A5521" s="488" t="s">
        <v>5778</v>
      </c>
      <c r="B5521" s="489">
        <v>303</v>
      </c>
      <c r="C5521" s="490">
        <v>0</v>
      </c>
      <c r="D5521" s="490">
        <v>118.6</v>
      </c>
      <c r="E5521" s="488"/>
    </row>
    <row r="5522" spans="1:5" x14ac:dyDescent="0.2">
      <c r="A5522" s="488" t="s">
        <v>5779</v>
      </c>
      <c r="B5522" s="489">
        <v>437</v>
      </c>
      <c r="C5522" s="490">
        <v>0</v>
      </c>
      <c r="D5522" s="490">
        <v>200.41</v>
      </c>
      <c r="E5522" s="488"/>
    </row>
    <row r="5523" spans="1:5" x14ac:dyDescent="0.2">
      <c r="A5523" s="488" t="s">
        <v>5780</v>
      </c>
      <c r="B5523" s="489">
        <v>258</v>
      </c>
      <c r="C5523" s="490">
        <v>942.11</v>
      </c>
      <c r="D5523" s="490">
        <v>1120.3499999999999</v>
      </c>
      <c r="E5523" s="488"/>
    </row>
    <row r="5524" spans="1:5" x14ac:dyDescent="0.2">
      <c r="A5524" s="488" t="s">
        <v>5781</v>
      </c>
      <c r="B5524" s="489">
        <v>124</v>
      </c>
      <c r="C5524" s="490">
        <v>10.23</v>
      </c>
      <c r="D5524" s="490">
        <v>95.9</v>
      </c>
      <c r="E5524" s="488"/>
    </row>
    <row r="5525" spans="1:5" x14ac:dyDescent="0.2">
      <c r="A5525" s="488" t="s">
        <v>5782</v>
      </c>
      <c r="B5525" s="489">
        <v>138</v>
      </c>
      <c r="C5525" s="490">
        <v>0</v>
      </c>
      <c r="D5525" s="490">
        <v>74.59</v>
      </c>
      <c r="E5525" s="488"/>
    </row>
    <row r="5526" spans="1:5" x14ac:dyDescent="0.2">
      <c r="A5526" s="488" t="s">
        <v>5783</v>
      </c>
      <c r="B5526" s="489">
        <v>138</v>
      </c>
      <c r="C5526" s="490">
        <v>131.03</v>
      </c>
      <c r="D5526" s="490">
        <v>226.37</v>
      </c>
      <c r="E5526" s="488"/>
    </row>
    <row r="5527" spans="1:5" x14ac:dyDescent="0.2">
      <c r="A5527" s="488" t="s">
        <v>5784</v>
      </c>
      <c r="B5527" s="489">
        <v>162</v>
      </c>
      <c r="C5527" s="490">
        <v>442.82</v>
      </c>
      <c r="D5527" s="490">
        <v>554.74</v>
      </c>
      <c r="E5527" s="488"/>
    </row>
    <row r="5528" spans="1:5" x14ac:dyDescent="0.2">
      <c r="A5528" s="488" t="s">
        <v>5785</v>
      </c>
      <c r="B5528" s="489">
        <v>172</v>
      </c>
      <c r="C5528" s="490">
        <v>3.74</v>
      </c>
      <c r="D5528" s="490">
        <v>122.56</v>
      </c>
      <c r="E5528" s="488"/>
    </row>
    <row r="5529" spans="1:5" x14ac:dyDescent="0.2">
      <c r="A5529" s="488" t="s">
        <v>5786</v>
      </c>
      <c r="B5529" s="489">
        <v>424</v>
      </c>
      <c r="C5529" s="490">
        <v>0</v>
      </c>
      <c r="D5529" s="490">
        <v>99.87</v>
      </c>
      <c r="E5529" s="488"/>
    </row>
    <row r="5530" spans="1:5" x14ac:dyDescent="0.2">
      <c r="A5530" s="488" t="s">
        <v>5787</v>
      </c>
      <c r="B5530" s="489">
        <v>165</v>
      </c>
      <c r="C5530" s="490">
        <v>147.25</v>
      </c>
      <c r="D5530" s="490">
        <v>261.24</v>
      </c>
      <c r="E5530" s="488"/>
    </row>
    <row r="5531" spans="1:5" x14ac:dyDescent="0.2">
      <c r="A5531" s="488" t="s">
        <v>5788</v>
      </c>
      <c r="B5531" s="489">
        <v>115</v>
      </c>
      <c r="C5531" s="490">
        <v>422.1</v>
      </c>
      <c r="D5531" s="490">
        <v>501.55</v>
      </c>
      <c r="E5531" s="488"/>
    </row>
    <row r="5532" spans="1:5" x14ac:dyDescent="0.2">
      <c r="A5532" s="488" t="s">
        <v>5789</v>
      </c>
      <c r="B5532" s="489">
        <v>267</v>
      </c>
      <c r="C5532" s="490">
        <v>99.56</v>
      </c>
      <c r="D5532" s="490">
        <v>284.02</v>
      </c>
      <c r="E5532" s="488"/>
    </row>
    <row r="5533" spans="1:5" x14ac:dyDescent="0.2">
      <c r="A5533" s="488" t="s">
        <v>5790</v>
      </c>
      <c r="B5533" s="489">
        <v>214</v>
      </c>
      <c r="C5533" s="490">
        <v>0</v>
      </c>
      <c r="D5533" s="490">
        <v>91.5</v>
      </c>
      <c r="E5533" s="488"/>
    </row>
    <row r="5534" spans="1:5" x14ac:dyDescent="0.2">
      <c r="A5534" s="488" t="s">
        <v>5791</v>
      </c>
      <c r="B5534" s="489">
        <v>211</v>
      </c>
      <c r="C5534" s="490">
        <v>387.89</v>
      </c>
      <c r="D5534" s="490">
        <v>533.66</v>
      </c>
      <c r="E5534" s="488"/>
    </row>
    <row r="5535" spans="1:5" x14ac:dyDescent="0.2">
      <c r="A5535" s="488" t="s">
        <v>5792</v>
      </c>
      <c r="B5535" s="489">
        <v>226</v>
      </c>
      <c r="C5535" s="490">
        <v>0</v>
      </c>
      <c r="D5535" s="490">
        <v>118.8</v>
      </c>
      <c r="E5535" s="488"/>
    </row>
    <row r="5536" spans="1:5" x14ac:dyDescent="0.2">
      <c r="A5536" s="488" t="s">
        <v>5793</v>
      </c>
      <c r="B5536" s="489">
        <v>157</v>
      </c>
      <c r="C5536" s="490">
        <v>0</v>
      </c>
      <c r="D5536" s="490">
        <v>17.399999999999999</v>
      </c>
      <c r="E5536" s="488"/>
    </row>
    <row r="5537" spans="1:5" x14ac:dyDescent="0.2">
      <c r="A5537" s="488" t="s">
        <v>5794</v>
      </c>
      <c r="B5537" s="489">
        <v>169</v>
      </c>
      <c r="C5537" s="490">
        <v>203.35</v>
      </c>
      <c r="D5537" s="490">
        <v>320.11</v>
      </c>
      <c r="E5537" s="488"/>
    </row>
    <row r="5538" spans="1:5" x14ac:dyDescent="0.2">
      <c r="A5538" s="488" t="s">
        <v>5795</v>
      </c>
      <c r="B5538" s="489">
        <v>130</v>
      </c>
      <c r="C5538" s="490">
        <v>314.49</v>
      </c>
      <c r="D5538" s="490">
        <v>404.31</v>
      </c>
      <c r="E5538" s="488"/>
    </row>
    <row r="5539" spans="1:5" x14ac:dyDescent="0.2">
      <c r="A5539" s="488" t="s">
        <v>5796</v>
      </c>
      <c r="B5539" s="489">
        <v>253</v>
      </c>
      <c r="C5539" s="490">
        <v>0</v>
      </c>
      <c r="D5539" s="490">
        <v>13.88</v>
      </c>
      <c r="E5539" s="488"/>
    </row>
    <row r="5540" spans="1:5" x14ac:dyDescent="0.2">
      <c r="A5540" s="488" t="s">
        <v>5797</v>
      </c>
      <c r="B5540" s="489">
        <v>519</v>
      </c>
      <c r="C5540" s="490">
        <v>0</v>
      </c>
      <c r="D5540" s="490">
        <v>353.98</v>
      </c>
      <c r="E5540" s="488"/>
    </row>
    <row r="5541" spans="1:5" x14ac:dyDescent="0.2">
      <c r="A5541" s="488" t="s">
        <v>5798</v>
      </c>
      <c r="B5541" s="489">
        <v>225</v>
      </c>
      <c r="C5541" s="490">
        <v>0</v>
      </c>
      <c r="D5541" s="490">
        <v>79.930000000000007</v>
      </c>
      <c r="E5541" s="488"/>
    </row>
    <row r="5542" spans="1:5" x14ac:dyDescent="0.2">
      <c r="A5542" s="488" t="s">
        <v>5799</v>
      </c>
      <c r="B5542" s="489">
        <v>213</v>
      </c>
      <c r="C5542" s="490">
        <v>213.58</v>
      </c>
      <c r="D5542" s="490">
        <v>360.73</v>
      </c>
      <c r="E5542" s="488"/>
    </row>
    <row r="5543" spans="1:5" x14ac:dyDescent="0.2">
      <c r="A5543" s="488" t="s">
        <v>5800</v>
      </c>
      <c r="B5543" s="489">
        <v>197</v>
      </c>
      <c r="C5543" s="490">
        <v>0</v>
      </c>
      <c r="D5543" s="490">
        <v>87</v>
      </c>
      <c r="E5543" s="488"/>
    </row>
    <row r="5544" spans="1:5" x14ac:dyDescent="0.2">
      <c r="A5544" s="488" t="s">
        <v>5801</v>
      </c>
      <c r="B5544" s="489">
        <v>230</v>
      </c>
      <c r="C5544" s="490">
        <v>0</v>
      </c>
      <c r="D5544" s="490">
        <v>113.22</v>
      </c>
      <c r="E5544" s="488"/>
    </row>
    <row r="5545" spans="1:5" x14ac:dyDescent="0.2">
      <c r="A5545" s="488" t="s">
        <v>5802</v>
      </c>
      <c r="B5545" s="489">
        <v>246</v>
      </c>
      <c r="C5545" s="490">
        <v>0</v>
      </c>
      <c r="D5545" s="490">
        <v>46.48</v>
      </c>
      <c r="E5545" s="488"/>
    </row>
    <row r="5546" spans="1:5" x14ac:dyDescent="0.2">
      <c r="A5546" s="488" t="s">
        <v>5803</v>
      </c>
      <c r="B5546" s="489">
        <v>156</v>
      </c>
      <c r="C5546" s="490">
        <v>96.53</v>
      </c>
      <c r="D5546" s="490">
        <v>204.31</v>
      </c>
      <c r="E5546" s="488"/>
    </row>
    <row r="5547" spans="1:5" x14ac:dyDescent="0.2">
      <c r="A5547" s="488" t="s">
        <v>5804</v>
      </c>
      <c r="B5547" s="489">
        <v>303</v>
      </c>
      <c r="C5547" s="490">
        <v>139</v>
      </c>
      <c r="D5547" s="490">
        <v>348.33</v>
      </c>
      <c r="E5547" s="488"/>
    </row>
    <row r="5548" spans="1:5" x14ac:dyDescent="0.2">
      <c r="A5548" s="488" t="s">
        <v>5805</v>
      </c>
      <c r="B5548" s="489">
        <v>297</v>
      </c>
      <c r="C5548" s="490">
        <v>495.87</v>
      </c>
      <c r="D5548" s="490">
        <v>701.05</v>
      </c>
      <c r="E5548" s="488"/>
    </row>
    <row r="5549" spans="1:5" x14ac:dyDescent="0.2">
      <c r="A5549" s="488" t="s">
        <v>5806</v>
      </c>
      <c r="B5549" s="489">
        <v>100</v>
      </c>
      <c r="C5549" s="490">
        <v>289.58</v>
      </c>
      <c r="D5549" s="490">
        <v>358.67</v>
      </c>
      <c r="E5549" s="488"/>
    </row>
    <row r="5550" spans="1:5" x14ac:dyDescent="0.2">
      <c r="A5550" s="488" t="s">
        <v>5807</v>
      </c>
      <c r="B5550" s="489">
        <v>418</v>
      </c>
      <c r="C5550" s="490">
        <v>51.8</v>
      </c>
      <c r="D5550" s="490">
        <v>340.58</v>
      </c>
      <c r="E5550" s="488"/>
    </row>
    <row r="5551" spans="1:5" x14ac:dyDescent="0.2">
      <c r="A5551" s="488" t="s">
        <v>5808</v>
      </c>
      <c r="B5551" s="489">
        <v>406</v>
      </c>
      <c r="C5551" s="490">
        <v>379.98</v>
      </c>
      <c r="D5551" s="490">
        <v>660.47</v>
      </c>
      <c r="E5551" s="488"/>
    </row>
    <row r="5552" spans="1:5" x14ac:dyDescent="0.2">
      <c r="A5552" s="488" t="s">
        <v>5809</v>
      </c>
      <c r="B5552" s="489">
        <v>241</v>
      </c>
      <c r="C5552" s="490">
        <v>0</v>
      </c>
      <c r="D5552" s="490">
        <v>163.66</v>
      </c>
      <c r="E5552" s="488"/>
    </row>
    <row r="5553" spans="1:5" x14ac:dyDescent="0.2">
      <c r="A5553" s="488" t="s">
        <v>5810</v>
      </c>
      <c r="B5553" s="489">
        <v>315</v>
      </c>
      <c r="C5553" s="490">
        <v>0</v>
      </c>
      <c r="D5553" s="490">
        <v>180.78</v>
      </c>
      <c r="E5553" s="488"/>
    </row>
    <row r="5554" spans="1:5" x14ac:dyDescent="0.2">
      <c r="A5554" s="488" t="s">
        <v>5811</v>
      </c>
      <c r="B5554" s="489">
        <v>192</v>
      </c>
      <c r="C5554" s="490">
        <v>634.05999999999995</v>
      </c>
      <c r="D5554" s="490">
        <v>766.71</v>
      </c>
      <c r="E5554" s="488"/>
    </row>
    <row r="5555" spans="1:5" x14ac:dyDescent="0.2">
      <c r="A5555" s="488" t="s">
        <v>5812</v>
      </c>
      <c r="B5555" s="489">
        <v>249</v>
      </c>
      <c r="C5555" s="490">
        <v>904.18</v>
      </c>
      <c r="D5555" s="490">
        <v>1076.21</v>
      </c>
      <c r="E5555" s="488"/>
    </row>
    <row r="5556" spans="1:5" x14ac:dyDescent="0.2">
      <c r="A5556" s="488" t="s">
        <v>5813</v>
      </c>
      <c r="B5556" s="489">
        <v>371</v>
      </c>
      <c r="C5556" s="490">
        <v>155.84</v>
      </c>
      <c r="D5556" s="490">
        <v>412.15</v>
      </c>
      <c r="E5556" s="488"/>
    </row>
    <row r="5557" spans="1:5" x14ac:dyDescent="0.2">
      <c r="A5557" s="488" t="s">
        <v>5814</v>
      </c>
      <c r="B5557" s="489">
        <v>162</v>
      </c>
      <c r="C5557" s="490">
        <v>412.79</v>
      </c>
      <c r="D5557" s="490">
        <v>524.71</v>
      </c>
      <c r="E5557" s="488"/>
    </row>
    <row r="5558" spans="1:5" x14ac:dyDescent="0.2">
      <c r="A5558" s="488" t="s">
        <v>5815</v>
      </c>
      <c r="B5558" s="489">
        <v>123</v>
      </c>
      <c r="C5558" s="490">
        <v>284.35000000000002</v>
      </c>
      <c r="D5558" s="490">
        <v>369.33</v>
      </c>
      <c r="E5558" s="488"/>
    </row>
    <row r="5559" spans="1:5" x14ac:dyDescent="0.2">
      <c r="A5559" s="488" t="s">
        <v>5816</v>
      </c>
      <c r="B5559" s="489">
        <v>217</v>
      </c>
      <c r="C5559" s="490">
        <v>625.66999999999996</v>
      </c>
      <c r="D5559" s="490">
        <v>775.59</v>
      </c>
      <c r="E5559" s="488"/>
    </row>
    <row r="5560" spans="1:5" x14ac:dyDescent="0.2">
      <c r="A5560" s="488" t="s">
        <v>5817</v>
      </c>
      <c r="B5560" s="489">
        <v>225</v>
      </c>
      <c r="C5560" s="490">
        <v>650.85</v>
      </c>
      <c r="D5560" s="490">
        <v>806.29</v>
      </c>
      <c r="E5560" s="488"/>
    </row>
    <row r="5561" spans="1:5" x14ac:dyDescent="0.2">
      <c r="A5561" s="488" t="s">
        <v>5818</v>
      </c>
      <c r="B5561" s="489">
        <v>407</v>
      </c>
      <c r="C5561" s="490">
        <v>37.79</v>
      </c>
      <c r="D5561" s="490">
        <v>318.97000000000003</v>
      </c>
      <c r="E5561" s="488"/>
    </row>
    <row r="5562" spans="1:5" x14ac:dyDescent="0.2">
      <c r="A5562" s="488" t="s">
        <v>5819</v>
      </c>
      <c r="B5562" s="489">
        <v>293</v>
      </c>
      <c r="C5562" s="490">
        <v>178.38</v>
      </c>
      <c r="D5562" s="490">
        <v>380.8</v>
      </c>
      <c r="E5562" s="488"/>
    </row>
    <row r="5563" spans="1:5" x14ac:dyDescent="0.2">
      <c r="A5563" s="488" t="s">
        <v>5820</v>
      </c>
      <c r="B5563" s="489">
        <v>223</v>
      </c>
      <c r="C5563" s="490">
        <v>0</v>
      </c>
      <c r="D5563" s="490">
        <v>130.09</v>
      </c>
      <c r="E5563" s="488"/>
    </row>
    <row r="5564" spans="1:5" x14ac:dyDescent="0.2">
      <c r="A5564" s="488" t="s">
        <v>5821</v>
      </c>
      <c r="B5564" s="489">
        <v>122</v>
      </c>
      <c r="C5564" s="490">
        <v>291.06</v>
      </c>
      <c r="D5564" s="490">
        <v>375.34</v>
      </c>
      <c r="E5564" s="488"/>
    </row>
    <row r="5565" spans="1:5" x14ac:dyDescent="0.2">
      <c r="A5565" s="488" t="s">
        <v>5822</v>
      </c>
      <c r="B5565" s="489">
        <v>276</v>
      </c>
      <c r="C5565" s="490">
        <v>211.44</v>
      </c>
      <c r="D5565" s="490">
        <v>402.12</v>
      </c>
      <c r="E5565" s="488"/>
    </row>
    <row r="5566" spans="1:5" x14ac:dyDescent="0.2">
      <c r="A5566" s="488" t="s">
        <v>5823</v>
      </c>
      <c r="B5566" s="489">
        <v>186</v>
      </c>
      <c r="C5566" s="490">
        <v>183.06</v>
      </c>
      <c r="D5566" s="490">
        <v>311.56</v>
      </c>
      <c r="E5566" s="488"/>
    </row>
    <row r="5567" spans="1:5" x14ac:dyDescent="0.2">
      <c r="A5567" s="488" t="s">
        <v>5824</v>
      </c>
      <c r="B5567" s="489">
        <v>270</v>
      </c>
      <c r="C5567" s="490">
        <v>0</v>
      </c>
      <c r="D5567" s="490">
        <v>0</v>
      </c>
      <c r="E5567" s="488"/>
    </row>
    <row r="5568" spans="1:5" x14ac:dyDescent="0.2">
      <c r="A5568" s="488" t="s">
        <v>5825</v>
      </c>
      <c r="B5568" s="489">
        <v>372</v>
      </c>
      <c r="C5568" s="490">
        <v>0</v>
      </c>
      <c r="D5568" s="490">
        <v>135.43</v>
      </c>
      <c r="E5568" s="488"/>
    </row>
    <row r="5569" spans="1:5" x14ac:dyDescent="0.2">
      <c r="A5569" s="488" t="s">
        <v>5826</v>
      </c>
      <c r="B5569" s="489">
        <v>387</v>
      </c>
      <c r="C5569" s="490">
        <v>0</v>
      </c>
      <c r="D5569" s="490">
        <v>70.180000000000007</v>
      </c>
      <c r="E5569" s="488"/>
    </row>
    <row r="5570" spans="1:5" x14ac:dyDescent="0.2">
      <c r="A5570" s="488" t="s">
        <v>5827</v>
      </c>
      <c r="B5570" s="489">
        <v>598</v>
      </c>
      <c r="C5570" s="490">
        <v>0</v>
      </c>
      <c r="D5570" s="490">
        <v>85.55</v>
      </c>
      <c r="E5570" s="488"/>
    </row>
    <row r="5571" spans="1:5" x14ac:dyDescent="0.2">
      <c r="A5571" s="488" t="s">
        <v>5828</v>
      </c>
      <c r="B5571" s="489">
        <v>345</v>
      </c>
      <c r="C5571" s="490">
        <v>0</v>
      </c>
      <c r="D5571" s="490">
        <v>53.31</v>
      </c>
      <c r="E5571" s="488"/>
    </row>
    <row r="5572" spans="1:5" x14ac:dyDescent="0.2">
      <c r="A5572" s="488" t="s">
        <v>5829</v>
      </c>
      <c r="B5572" s="489">
        <v>265</v>
      </c>
      <c r="C5572" s="490">
        <v>0</v>
      </c>
      <c r="D5572" s="490">
        <v>173.01</v>
      </c>
      <c r="E5572" s="488"/>
    </row>
    <row r="5573" spans="1:5" x14ac:dyDescent="0.2">
      <c r="A5573" s="488" t="s">
        <v>5830</v>
      </c>
      <c r="B5573" s="489">
        <v>228</v>
      </c>
      <c r="C5573" s="490">
        <v>1.2</v>
      </c>
      <c r="D5573" s="490">
        <v>158.72</v>
      </c>
      <c r="E5573" s="488"/>
    </row>
    <row r="5574" spans="1:5" x14ac:dyDescent="0.2">
      <c r="A5574" s="488" t="s">
        <v>5831</v>
      </c>
      <c r="B5574" s="489">
        <v>172</v>
      </c>
      <c r="C5574" s="490">
        <v>613.04</v>
      </c>
      <c r="D5574" s="490">
        <v>731.87</v>
      </c>
      <c r="E5574" s="488"/>
    </row>
    <row r="5575" spans="1:5" x14ac:dyDescent="0.2">
      <c r="A5575" s="488" t="s">
        <v>5832</v>
      </c>
      <c r="B5575" s="489">
        <v>497</v>
      </c>
      <c r="C5575" s="490">
        <v>0</v>
      </c>
      <c r="D5575" s="490">
        <v>341.32</v>
      </c>
      <c r="E5575" s="488"/>
    </row>
    <row r="5576" spans="1:5" x14ac:dyDescent="0.2">
      <c r="A5576" s="488" t="s">
        <v>5833</v>
      </c>
      <c r="B5576" s="489">
        <v>252</v>
      </c>
      <c r="C5576" s="490">
        <v>0</v>
      </c>
      <c r="D5576" s="490">
        <v>112.72</v>
      </c>
      <c r="E5576" s="488"/>
    </row>
    <row r="5577" spans="1:5" x14ac:dyDescent="0.2">
      <c r="A5577" s="488" t="s">
        <v>5834</v>
      </c>
      <c r="B5577" s="489">
        <v>291</v>
      </c>
      <c r="C5577" s="490">
        <v>20.54</v>
      </c>
      <c r="D5577" s="490">
        <v>221.59</v>
      </c>
      <c r="E5577" s="488"/>
    </row>
    <row r="5578" spans="1:5" x14ac:dyDescent="0.2">
      <c r="A5578" s="488" t="s">
        <v>5835</v>
      </c>
      <c r="B5578" s="489">
        <v>292</v>
      </c>
      <c r="C5578" s="490">
        <v>0</v>
      </c>
      <c r="D5578" s="490">
        <v>101.6</v>
      </c>
      <c r="E5578" s="488"/>
    </row>
    <row r="5579" spans="1:5" x14ac:dyDescent="0.2">
      <c r="A5579" s="488" t="s">
        <v>5836</v>
      </c>
      <c r="B5579" s="489">
        <v>425</v>
      </c>
      <c r="C5579" s="490">
        <v>0</v>
      </c>
      <c r="D5579" s="490">
        <v>57.74</v>
      </c>
      <c r="E5579" s="488"/>
    </row>
    <row r="5580" spans="1:5" x14ac:dyDescent="0.2">
      <c r="A5580" s="488" t="s">
        <v>5837</v>
      </c>
      <c r="B5580" s="489">
        <v>811</v>
      </c>
      <c r="C5580" s="490">
        <v>0</v>
      </c>
      <c r="D5580" s="490">
        <v>95.04</v>
      </c>
      <c r="E5580" s="488"/>
    </row>
    <row r="5581" spans="1:5" x14ac:dyDescent="0.2">
      <c r="A5581" s="488" t="s">
        <v>5838</v>
      </c>
      <c r="B5581" s="489">
        <v>148</v>
      </c>
      <c r="C5581" s="490">
        <v>318.86</v>
      </c>
      <c r="D5581" s="490">
        <v>421.11</v>
      </c>
      <c r="E5581" s="488"/>
    </row>
    <row r="5582" spans="1:5" x14ac:dyDescent="0.2">
      <c r="A5582" s="488" t="s">
        <v>5839</v>
      </c>
      <c r="B5582" s="489">
        <v>116</v>
      </c>
      <c r="C5582" s="490">
        <v>195.17</v>
      </c>
      <c r="D5582" s="490">
        <v>275.31</v>
      </c>
      <c r="E5582" s="488"/>
    </row>
    <row r="5583" spans="1:5" x14ac:dyDescent="0.2">
      <c r="A5583" s="488" t="s">
        <v>5840</v>
      </c>
      <c r="B5583" s="489">
        <v>186</v>
      </c>
      <c r="C5583" s="490">
        <v>496.44</v>
      </c>
      <c r="D5583" s="490">
        <v>624.94000000000005</v>
      </c>
      <c r="E5583" s="488"/>
    </row>
    <row r="5584" spans="1:5" x14ac:dyDescent="0.2">
      <c r="A5584" s="488" t="s">
        <v>5841</v>
      </c>
      <c r="B5584" s="489">
        <v>175</v>
      </c>
      <c r="C5584" s="490">
        <v>414.65</v>
      </c>
      <c r="D5584" s="490">
        <v>535.54999999999995</v>
      </c>
      <c r="E5584" s="488"/>
    </row>
    <row r="5585" spans="1:5" x14ac:dyDescent="0.2">
      <c r="A5585" s="488" t="s">
        <v>5842</v>
      </c>
      <c r="B5585" s="489">
        <v>335</v>
      </c>
      <c r="C5585" s="490">
        <v>338.6</v>
      </c>
      <c r="D5585" s="490">
        <v>570.04</v>
      </c>
      <c r="E5585" s="488"/>
    </row>
    <row r="5586" spans="1:5" x14ac:dyDescent="0.2">
      <c r="A5586" s="488" t="s">
        <v>5843</v>
      </c>
      <c r="B5586" s="489">
        <v>386</v>
      </c>
      <c r="C5586" s="490">
        <v>0</v>
      </c>
      <c r="D5586" s="490">
        <v>31.86</v>
      </c>
      <c r="E5586" s="488"/>
    </row>
    <row r="5587" spans="1:5" x14ac:dyDescent="0.2">
      <c r="A5587" s="488" t="s">
        <v>5844</v>
      </c>
      <c r="B5587" s="489">
        <v>331</v>
      </c>
      <c r="C5587" s="490">
        <v>0</v>
      </c>
      <c r="D5587" s="490">
        <v>169.67</v>
      </c>
      <c r="E5587" s="488"/>
    </row>
    <row r="5588" spans="1:5" x14ac:dyDescent="0.2">
      <c r="A5588" s="488" t="s">
        <v>5845</v>
      </c>
      <c r="B5588" s="489">
        <v>666</v>
      </c>
      <c r="C5588" s="490">
        <v>1285.9000000000001</v>
      </c>
      <c r="D5588" s="490">
        <v>1746.01</v>
      </c>
      <c r="E5588" s="488"/>
    </row>
    <row r="5589" spans="1:5" x14ac:dyDescent="0.2">
      <c r="A5589" s="488" t="s">
        <v>5846</v>
      </c>
      <c r="B5589" s="489">
        <v>508</v>
      </c>
      <c r="C5589" s="490">
        <v>0</v>
      </c>
      <c r="D5589" s="490">
        <v>161.69</v>
      </c>
      <c r="E5589" s="488"/>
    </row>
    <row r="5590" spans="1:5" x14ac:dyDescent="0.2">
      <c r="A5590" s="488" t="s">
        <v>5847</v>
      </c>
      <c r="B5590" s="489">
        <v>192</v>
      </c>
      <c r="C5590" s="490">
        <v>0</v>
      </c>
      <c r="D5590" s="490">
        <v>96.22</v>
      </c>
      <c r="E5590" s="488"/>
    </row>
    <row r="5591" spans="1:5" x14ac:dyDescent="0.2">
      <c r="A5591" s="488" t="s">
        <v>5848</v>
      </c>
      <c r="B5591" s="489">
        <v>278</v>
      </c>
      <c r="C5591" s="490">
        <v>0</v>
      </c>
      <c r="D5591" s="490">
        <v>149.69</v>
      </c>
      <c r="E5591" s="488"/>
    </row>
    <row r="5592" spans="1:5" x14ac:dyDescent="0.2">
      <c r="A5592" s="488" t="s">
        <v>5849</v>
      </c>
      <c r="B5592" s="489">
        <v>299</v>
      </c>
      <c r="C5592" s="490">
        <v>441.5</v>
      </c>
      <c r="D5592" s="490">
        <v>648.05999999999995</v>
      </c>
      <c r="E5592" s="488"/>
    </row>
    <row r="5593" spans="1:5" x14ac:dyDescent="0.2">
      <c r="A5593" s="488" t="s">
        <v>5850</v>
      </c>
      <c r="B5593" s="489">
        <v>316</v>
      </c>
      <c r="C5593" s="490">
        <v>0</v>
      </c>
      <c r="D5593" s="490">
        <v>187.74</v>
      </c>
      <c r="E5593" s="488"/>
    </row>
    <row r="5594" spans="1:5" x14ac:dyDescent="0.2">
      <c r="A5594" s="488" t="s">
        <v>5851</v>
      </c>
      <c r="B5594" s="489">
        <v>279</v>
      </c>
      <c r="C5594" s="490">
        <v>0</v>
      </c>
      <c r="D5594" s="490">
        <v>126.97</v>
      </c>
      <c r="E5594" s="488"/>
    </row>
    <row r="5595" spans="1:5" x14ac:dyDescent="0.2">
      <c r="A5595" s="488" t="s">
        <v>5852</v>
      </c>
      <c r="B5595" s="489">
        <v>154</v>
      </c>
      <c r="C5595" s="490">
        <v>264.04000000000002</v>
      </c>
      <c r="D5595" s="490">
        <v>370.43</v>
      </c>
      <c r="E5595" s="488"/>
    </row>
    <row r="5596" spans="1:5" x14ac:dyDescent="0.2">
      <c r="A5596" s="488" t="s">
        <v>5853</v>
      </c>
      <c r="B5596" s="489">
        <v>294</v>
      </c>
      <c r="C5596" s="490">
        <v>863.62</v>
      </c>
      <c r="D5596" s="490">
        <v>1066.73</v>
      </c>
      <c r="E5596" s="488"/>
    </row>
    <row r="5597" spans="1:5" x14ac:dyDescent="0.2">
      <c r="A5597" s="488" t="s">
        <v>5854</v>
      </c>
      <c r="B5597" s="489">
        <v>295</v>
      </c>
      <c r="C5597" s="490">
        <v>793.06</v>
      </c>
      <c r="D5597" s="490">
        <v>996.86</v>
      </c>
      <c r="E5597" s="488"/>
    </row>
    <row r="5598" spans="1:5" x14ac:dyDescent="0.2">
      <c r="A5598" s="488" t="s">
        <v>5855</v>
      </c>
      <c r="B5598" s="489">
        <v>217</v>
      </c>
      <c r="C5598" s="490">
        <v>201.64</v>
      </c>
      <c r="D5598" s="490">
        <v>351.56</v>
      </c>
      <c r="E5598" s="488"/>
    </row>
    <row r="5599" spans="1:5" x14ac:dyDescent="0.2">
      <c r="A5599" s="488" t="s">
        <v>5856</v>
      </c>
      <c r="B5599" s="489">
        <v>308</v>
      </c>
      <c r="C5599" s="490">
        <v>130.85</v>
      </c>
      <c r="D5599" s="490">
        <v>343.64</v>
      </c>
      <c r="E5599" s="488"/>
    </row>
    <row r="5600" spans="1:5" x14ac:dyDescent="0.2">
      <c r="A5600" s="488" t="s">
        <v>5857</v>
      </c>
      <c r="B5600" s="489">
        <v>208</v>
      </c>
      <c r="C5600" s="490">
        <v>0</v>
      </c>
      <c r="D5600" s="490">
        <v>5.6</v>
      </c>
      <c r="E5600" s="488"/>
    </row>
    <row r="5601" spans="1:5" x14ac:dyDescent="0.2">
      <c r="A5601" s="488" t="s">
        <v>5858</v>
      </c>
      <c r="B5601" s="489">
        <v>445</v>
      </c>
      <c r="C5601" s="490">
        <v>883.12</v>
      </c>
      <c r="D5601" s="490">
        <v>1190.55</v>
      </c>
      <c r="E5601" s="488"/>
    </row>
    <row r="5602" spans="1:5" x14ac:dyDescent="0.2">
      <c r="A5602" s="488" t="s">
        <v>5859</v>
      </c>
      <c r="B5602" s="489">
        <v>496</v>
      </c>
      <c r="C5602" s="490">
        <v>0</v>
      </c>
      <c r="D5602" s="490">
        <v>88.42</v>
      </c>
      <c r="E5602" s="488"/>
    </row>
    <row r="5603" spans="1:5" x14ac:dyDescent="0.2">
      <c r="A5603" s="488" t="s">
        <v>5860</v>
      </c>
      <c r="B5603" s="489">
        <v>392</v>
      </c>
      <c r="C5603" s="490">
        <v>1116.95</v>
      </c>
      <c r="D5603" s="490">
        <v>1387.77</v>
      </c>
      <c r="E5603" s="488"/>
    </row>
    <row r="5604" spans="1:5" x14ac:dyDescent="0.2">
      <c r="A5604" s="488" t="s">
        <v>5861</v>
      </c>
      <c r="B5604" s="489">
        <v>485</v>
      </c>
      <c r="C5604" s="490">
        <v>0</v>
      </c>
      <c r="D5604" s="490">
        <v>169.91</v>
      </c>
      <c r="E5604" s="488"/>
    </row>
    <row r="5605" spans="1:5" x14ac:dyDescent="0.2">
      <c r="A5605" s="488" t="s">
        <v>5862</v>
      </c>
      <c r="B5605" s="489">
        <v>252</v>
      </c>
      <c r="C5605" s="490">
        <v>557.58000000000004</v>
      </c>
      <c r="D5605" s="490">
        <v>731.68</v>
      </c>
      <c r="E5605" s="488"/>
    </row>
    <row r="5606" spans="1:5" x14ac:dyDescent="0.2">
      <c r="A5606" s="488" t="s">
        <v>5863</v>
      </c>
      <c r="B5606" s="489">
        <v>220</v>
      </c>
      <c r="C5606" s="490">
        <v>162.30000000000001</v>
      </c>
      <c r="D5606" s="490">
        <v>314.29000000000002</v>
      </c>
      <c r="E5606" s="488"/>
    </row>
    <row r="5607" spans="1:5" x14ac:dyDescent="0.2">
      <c r="A5607" s="488" t="s">
        <v>5864</v>
      </c>
      <c r="B5607" s="489">
        <v>309</v>
      </c>
      <c r="C5607" s="490">
        <v>890.02</v>
      </c>
      <c r="D5607" s="490">
        <v>1103.49</v>
      </c>
      <c r="E5607" s="488"/>
    </row>
    <row r="5608" spans="1:5" x14ac:dyDescent="0.2">
      <c r="A5608" s="488" t="s">
        <v>5865</v>
      </c>
      <c r="B5608" s="489">
        <v>364</v>
      </c>
      <c r="C5608" s="490">
        <v>837.3</v>
      </c>
      <c r="D5608" s="490">
        <v>1088.78</v>
      </c>
      <c r="E5608" s="488"/>
    </row>
    <row r="5609" spans="1:5" x14ac:dyDescent="0.2">
      <c r="A5609" s="488" t="s">
        <v>5866</v>
      </c>
      <c r="B5609" s="489">
        <v>411</v>
      </c>
      <c r="C5609" s="490">
        <v>464.78</v>
      </c>
      <c r="D5609" s="490">
        <v>748.73</v>
      </c>
      <c r="E5609" s="488"/>
    </row>
    <row r="5610" spans="1:5" x14ac:dyDescent="0.2">
      <c r="A5610" s="488" t="s">
        <v>5867</v>
      </c>
      <c r="B5610" s="489">
        <v>614</v>
      </c>
      <c r="C5610" s="490">
        <v>15.81</v>
      </c>
      <c r="D5610" s="490">
        <v>440</v>
      </c>
      <c r="E5610" s="488"/>
    </row>
    <row r="5611" spans="1:5" x14ac:dyDescent="0.2">
      <c r="A5611" s="488" t="s">
        <v>5868</v>
      </c>
      <c r="B5611" s="489">
        <v>113</v>
      </c>
      <c r="C5611" s="490">
        <v>261.95</v>
      </c>
      <c r="D5611" s="490">
        <v>340.02</v>
      </c>
      <c r="E5611" s="488"/>
    </row>
    <row r="5612" spans="1:5" x14ac:dyDescent="0.2">
      <c r="A5612" s="488" t="s">
        <v>5869</v>
      </c>
      <c r="B5612" s="489">
        <v>202</v>
      </c>
      <c r="C5612" s="490">
        <v>719.89</v>
      </c>
      <c r="D5612" s="490">
        <v>859.44</v>
      </c>
      <c r="E5612" s="488"/>
    </row>
    <row r="5613" spans="1:5" x14ac:dyDescent="0.2">
      <c r="A5613" s="488" t="s">
        <v>5870</v>
      </c>
      <c r="B5613" s="489">
        <v>520</v>
      </c>
      <c r="C5613" s="490">
        <v>67.47</v>
      </c>
      <c r="D5613" s="490">
        <v>426.72</v>
      </c>
      <c r="E5613" s="488"/>
    </row>
    <row r="5614" spans="1:5" x14ac:dyDescent="0.2">
      <c r="A5614" s="488" t="s">
        <v>5871</v>
      </c>
      <c r="B5614" s="489">
        <v>139</v>
      </c>
      <c r="C5614" s="490">
        <v>439.6</v>
      </c>
      <c r="D5614" s="490">
        <v>535.63</v>
      </c>
      <c r="E5614" s="488"/>
    </row>
    <row r="5615" spans="1:5" x14ac:dyDescent="0.2">
      <c r="A5615" s="488" t="s">
        <v>5872</v>
      </c>
      <c r="B5615" s="489">
        <v>103</v>
      </c>
      <c r="C5615" s="490">
        <v>290.97000000000003</v>
      </c>
      <c r="D5615" s="490">
        <v>362.13</v>
      </c>
      <c r="E5615" s="488"/>
    </row>
    <row r="5616" spans="1:5" x14ac:dyDescent="0.2">
      <c r="A5616" s="488" t="s">
        <v>5873</v>
      </c>
      <c r="B5616" s="489">
        <v>425</v>
      </c>
      <c r="C5616" s="490">
        <v>784.35</v>
      </c>
      <c r="D5616" s="490">
        <v>1077.97</v>
      </c>
      <c r="E5616" s="488"/>
    </row>
    <row r="5617" spans="1:5" x14ac:dyDescent="0.2">
      <c r="A5617" s="488" t="s">
        <v>5874</v>
      </c>
      <c r="B5617" s="489">
        <v>284</v>
      </c>
      <c r="C5617" s="490">
        <v>372.59</v>
      </c>
      <c r="D5617" s="490">
        <v>568.79</v>
      </c>
      <c r="E5617" s="488"/>
    </row>
    <row r="5618" spans="1:5" x14ac:dyDescent="0.2">
      <c r="A5618" s="488" t="s">
        <v>5875</v>
      </c>
      <c r="B5618" s="489">
        <v>307</v>
      </c>
      <c r="C5618" s="490">
        <v>856.84</v>
      </c>
      <c r="D5618" s="490">
        <v>1068.94</v>
      </c>
      <c r="E5618" s="488"/>
    </row>
    <row r="5619" spans="1:5" x14ac:dyDescent="0.2">
      <c r="A5619" s="488" t="s">
        <v>5876</v>
      </c>
      <c r="B5619" s="489">
        <v>290</v>
      </c>
      <c r="C5619" s="490">
        <v>885.17</v>
      </c>
      <c r="D5619" s="490">
        <v>1085.52</v>
      </c>
      <c r="E5619" s="488"/>
    </row>
    <row r="5620" spans="1:5" x14ac:dyDescent="0.2">
      <c r="A5620" s="488" t="s">
        <v>5877</v>
      </c>
      <c r="B5620" s="489">
        <v>209</v>
      </c>
      <c r="C5620" s="490">
        <v>532.16999999999996</v>
      </c>
      <c r="D5620" s="490">
        <v>676.56</v>
      </c>
      <c r="E5620" s="488"/>
    </row>
    <row r="5621" spans="1:5" x14ac:dyDescent="0.2">
      <c r="A5621" s="488" t="s">
        <v>5878</v>
      </c>
      <c r="B5621" s="489">
        <v>102</v>
      </c>
      <c r="C5621" s="490">
        <v>0</v>
      </c>
      <c r="D5621" s="490">
        <v>41.17</v>
      </c>
      <c r="E5621" s="488"/>
    </row>
    <row r="5622" spans="1:5" x14ac:dyDescent="0.2">
      <c r="A5622" s="488" t="s">
        <v>5879</v>
      </c>
      <c r="B5622" s="489">
        <v>196</v>
      </c>
      <c r="C5622" s="490">
        <v>526.25</v>
      </c>
      <c r="D5622" s="490">
        <v>661.66</v>
      </c>
      <c r="E5622" s="488"/>
    </row>
    <row r="5623" spans="1:5" x14ac:dyDescent="0.2">
      <c r="A5623" s="488" t="s">
        <v>5880</v>
      </c>
      <c r="B5623" s="489">
        <v>313</v>
      </c>
      <c r="C5623" s="490">
        <v>93.65</v>
      </c>
      <c r="D5623" s="490">
        <v>309.89</v>
      </c>
      <c r="E5623" s="488"/>
    </row>
    <row r="5624" spans="1:5" x14ac:dyDescent="0.2">
      <c r="A5624" s="488" t="s">
        <v>5881</v>
      </c>
      <c r="B5624" s="489">
        <v>152</v>
      </c>
      <c r="C5624" s="490">
        <v>0</v>
      </c>
      <c r="D5624" s="490">
        <v>42.77</v>
      </c>
      <c r="E5624" s="488"/>
    </row>
    <row r="5625" spans="1:5" x14ac:dyDescent="0.2">
      <c r="A5625" s="488" t="s">
        <v>5882</v>
      </c>
      <c r="B5625" s="489">
        <v>138</v>
      </c>
      <c r="C5625" s="490">
        <v>0</v>
      </c>
      <c r="D5625" s="490">
        <v>23.43</v>
      </c>
      <c r="E5625" s="488"/>
    </row>
    <row r="5626" spans="1:5" x14ac:dyDescent="0.2">
      <c r="A5626" s="488" t="s">
        <v>5883</v>
      </c>
      <c r="B5626" s="489">
        <v>44</v>
      </c>
      <c r="C5626" s="490">
        <v>33.79</v>
      </c>
      <c r="D5626" s="490">
        <v>64.180000000000007</v>
      </c>
      <c r="E5626" s="488"/>
    </row>
    <row r="5627" spans="1:5" x14ac:dyDescent="0.2">
      <c r="A5627" s="488" t="s">
        <v>5884</v>
      </c>
      <c r="B5627" s="489">
        <v>182</v>
      </c>
      <c r="C5627" s="490">
        <v>175.37</v>
      </c>
      <c r="D5627" s="490">
        <v>301.11</v>
      </c>
      <c r="E5627" s="488"/>
    </row>
    <row r="5628" spans="1:5" x14ac:dyDescent="0.2">
      <c r="A5628" s="488" t="s">
        <v>5885</v>
      </c>
      <c r="B5628" s="489">
        <v>228</v>
      </c>
      <c r="C5628" s="490">
        <v>259.2</v>
      </c>
      <c r="D5628" s="490">
        <v>416.72</v>
      </c>
      <c r="E5628" s="488"/>
    </row>
    <row r="5629" spans="1:5" x14ac:dyDescent="0.2">
      <c r="A5629" s="488" t="s">
        <v>5886</v>
      </c>
      <c r="B5629" s="489">
        <v>210</v>
      </c>
      <c r="C5629" s="490">
        <v>242.09</v>
      </c>
      <c r="D5629" s="490">
        <v>387.17</v>
      </c>
      <c r="E5629" s="488"/>
    </row>
    <row r="5630" spans="1:5" x14ac:dyDescent="0.2">
      <c r="A5630" s="488" t="s">
        <v>5887</v>
      </c>
      <c r="B5630" s="489">
        <v>264</v>
      </c>
      <c r="C5630" s="490">
        <v>262.13</v>
      </c>
      <c r="D5630" s="490">
        <v>444.51</v>
      </c>
      <c r="E5630" s="488"/>
    </row>
    <row r="5631" spans="1:5" x14ac:dyDescent="0.2">
      <c r="A5631" s="488" t="s">
        <v>5888</v>
      </c>
      <c r="B5631" s="489">
        <v>216</v>
      </c>
      <c r="C5631" s="490">
        <v>0</v>
      </c>
      <c r="D5631" s="490">
        <v>119.58</v>
      </c>
      <c r="E5631" s="488"/>
    </row>
    <row r="5632" spans="1:5" x14ac:dyDescent="0.2">
      <c r="A5632" s="488" t="s">
        <v>5889</v>
      </c>
      <c r="B5632" s="489">
        <v>166</v>
      </c>
      <c r="C5632" s="490">
        <v>0</v>
      </c>
      <c r="D5632" s="490">
        <v>92.56</v>
      </c>
      <c r="E5632" s="488"/>
    </row>
    <row r="5633" spans="1:5" x14ac:dyDescent="0.2">
      <c r="A5633" s="488" t="s">
        <v>5890</v>
      </c>
      <c r="B5633" s="489">
        <v>374</v>
      </c>
      <c r="C5633" s="490">
        <v>0</v>
      </c>
      <c r="D5633" s="490">
        <v>72.05</v>
      </c>
      <c r="E5633" s="488"/>
    </row>
    <row r="5634" spans="1:5" x14ac:dyDescent="0.2">
      <c r="A5634" s="488" t="s">
        <v>5891</v>
      </c>
      <c r="B5634" s="489">
        <v>314</v>
      </c>
      <c r="C5634" s="490">
        <v>0</v>
      </c>
      <c r="D5634" s="490">
        <v>156.72999999999999</v>
      </c>
      <c r="E5634" s="488"/>
    </row>
    <row r="5635" spans="1:5" x14ac:dyDescent="0.2">
      <c r="A5635" s="488" t="s">
        <v>5892</v>
      </c>
      <c r="B5635" s="489">
        <v>196</v>
      </c>
      <c r="C5635" s="490">
        <v>53.82</v>
      </c>
      <c r="D5635" s="490">
        <v>189.23</v>
      </c>
      <c r="E5635" s="488"/>
    </row>
    <row r="5636" spans="1:5" x14ac:dyDescent="0.2">
      <c r="A5636" s="488" t="s">
        <v>5893</v>
      </c>
      <c r="B5636" s="489">
        <v>131</v>
      </c>
      <c r="C5636" s="490">
        <v>34.85</v>
      </c>
      <c r="D5636" s="490">
        <v>125.35</v>
      </c>
      <c r="E5636" s="488"/>
    </row>
    <row r="5637" spans="1:5" x14ac:dyDescent="0.2">
      <c r="A5637" s="488" t="s">
        <v>5894</v>
      </c>
      <c r="B5637" s="489">
        <v>284</v>
      </c>
      <c r="C5637" s="490">
        <v>267.22000000000003</v>
      </c>
      <c r="D5637" s="490">
        <v>463.42</v>
      </c>
      <c r="E5637" s="488"/>
    </row>
    <row r="5638" spans="1:5" x14ac:dyDescent="0.2">
      <c r="A5638" s="488" t="s">
        <v>5895</v>
      </c>
      <c r="B5638" s="489">
        <v>258</v>
      </c>
      <c r="C5638" s="490">
        <v>0</v>
      </c>
      <c r="D5638" s="490">
        <v>113.55</v>
      </c>
      <c r="E5638" s="488"/>
    </row>
    <row r="5639" spans="1:5" x14ac:dyDescent="0.2">
      <c r="A5639" s="488" t="s">
        <v>5896</v>
      </c>
      <c r="B5639" s="489">
        <v>344</v>
      </c>
      <c r="C5639" s="490">
        <v>0</v>
      </c>
      <c r="D5639" s="490">
        <v>199.75</v>
      </c>
      <c r="E5639" s="488"/>
    </row>
    <row r="5640" spans="1:5" x14ac:dyDescent="0.2">
      <c r="A5640" s="488" t="s">
        <v>5897</v>
      </c>
      <c r="B5640" s="489">
        <v>535</v>
      </c>
      <c r="C5640" s="490">
        <v>0</v>
      </c>
      <c r="D5640" s="490">
        <v>212.14</v>
      </c>
      <c r="E5640" s="488"/>
    </row>
    <row r="5641" spans="1:5" x14ac:dyDescent="0.2">
      <c r="A5641" s="488" t="s">
        <v>5898</v>
      </c>
      <c r="B5641" s="489">
        <v>166</v>
      </c>
      <c r="C5641" s="490">
        <v>1.24</v>
      </c>
      <c r="D5641" s="490">
        <v>115.92</v>
      </c>
      <c r="E5641" s="488"/>
    </row>
    <row r="5642" spans="1:5" x14ac:dyDescent="0.2">
      <c r="A5642" s="488" t="s">
        <v>5899</v>
      </c>
      <c r="B5642" s="489">
        <v>233</v>
      </c>
      <c r="C5642" s="490">
        <v>0</v>
      </c>
      <c r="D5642" s="490">
        <v>13.6</v>
      </c>
      <c r="E5642" s="488"/>
    </row>
    <row r="5643" spans="1:5" x14ac:dyDescent="0.2">
      <c r="A5643" s="488" t="s">
        <v>5900</v>
      </c>
      <c r="B5643" s="489">
        <v>227</v>
      </c>
      <c r="C5643" s="490">
        <v>208.91</v>
      </c>
      <c r="D5643" s="490">
        <v>365.74</v>
      </c>
      <c r="E5643" s="488"/>
    </row>
    <row r="5644" spans="1:5" x14ac:dyDescent="0.2">
      <c r="A5644" s="488" t="s">
        <v>5901</v>
      </c>
      <c r="B5644" s="489">
        <v>144</v>
      </c>
      <c r="C5644" s="490">
        <v>0</v>
      </c>
      <c r="D5644" s="490">
        <v>43.47</v>
      </c>
      <c r="E5644" s="488"/>
    </row>
    <row r="5645" spans="1:5" x14ac:dyDescent="0.2">
      <c r="A5645" s="488" t="s">
        <v>5902</v>
      </c>
      <c r="B5645" s="489">
        <v>105</v>
      </c>
      <c r="C5645" s="490">
        <v>100.8</v>
      </c>
      <c r="D5645" s="490">
        <v>173.34</v>
      </c>
      <c r="E5645" s="488"/>
    </row>
    <row r="5646" spans="1:5" x14ac:dyDescent="0.2">
      <c r="A5646" s="488" t="s">
        <v>5903</v>
      </c>
      <c r="B5646" s="489">
        <v>161</v>
      </c>
      <c r="C5646" s="490">
        <v>37.549999999999997</v>
      </c>
      <c r="D5646" s="490">
        <v>148.78</v>
      </c>
      <c r="E5646" s="488"/>
    </row>
    <row r="5647" spans="1:5" x14ac:dyDescent="0.2">
      <c r="A5647" s="488" t="s">
        <v>5904</v>
      </c>
      <c r="B5647" s="489">
        <v>95</v>
      </c>
      <c r="C5647" s="490">
        <v>0</v>
      </c>
      <c r="D5647" s="490">
        <v>28.83</v>
      </c>
      <c r="E5647" s="488"/>
    </row>
    <row r="5648" spans="1:5" x14ac:dyDescent="0.2">
      <c r="A5648" s="488" t="s">
        <v>5905</v>
      </c>
      <c r="B5648" s="489">
        <v>285</v>
      </c>
      <c r="C5648" s="490">
        <v>0</v>
      </c>
      <c r="D5648" s="490">
        <v>110.48</v>
      </c>
      <c r="E5648" s="488"/>
    </row>
    <row r="5649" spans="1:5" x14ac:dyDescent="0.2">
      <c r="A5649" s="488" t="s">
        <v>5906</v>
      </c>
      <c r="B5649" s="489">
        <v>122</v>
      </c>
      <c r="C5649" s="490">
        <v>0</v>
      </c>
      <c r="D5649" s="490">
        <v>55.86</v>
      </c>
      <c r="E5649" s="488"/>
    </row>
    <row r="5650" spans="1:5" x14ac:dyDescent="0.2">
      <c r="A5650" s="488" t="s">
        <v>5907</v>
      </c>
      <c r="B5650" s="489">
        <v>222</v>
      </c>
      <c r="C5650" s="490">
        <v>0</v>
      </c>
      <c r="D5650" s="490">
        <v>19.14</v>
      </c>
      <c r="E5650" s="488"/>
    </row>
    <row r="5651" spans="1:5" x14ac:dyDescent="0.2">
      <c r="A5651" s="488" t="s">
        <v>5908</v>
      </c>
      <c r="B5651" s="489">
        <v>187</v>
      </c>
      <c r="C5651" s="490">
        <v>0</v>
      </c>
      <c r="D5651" s="490">
        <v>20.25</v>
      </c>
      <c r="E5651" s="488"/>
    </row>
    <row r="5652" spans="1:5" x14ac:dyDescent="0.2">
      <c r="A5652" s="488" t="s">
        <v>5909</v>
      </c>
      <c r="B5652" s="489">
        <v>101</v>
      </c>
      <c r="C5652" s="490">
        <v>69.680000000000007</v>
      </c>
      <c r="D5652" s="490">
        <v>139.46</v>
      </c>
      <c r="E5652" s="488"/>
    </row>
    <row r="5653" spans="1:5" x14ac:dyDescent="0.2">
      <c r="A5653" s="488" t="s">
        <v>5910</v>
      </c>
      <c r="B5653" s="489">
        <v>256</v>
      </c>
      <c r="C5653" s="490">
        <v>0</v>
      </c>
      <c r="D5653" s="490">
        <v>61.84</v>
      </c>
      <c r="E5653" s="488"/>
    </row>
    <row r="5654" spans="1:5" x14ac:dyDescent="0.2">
      <c r="A5654" s="488" t="s">
        <v>5911</v>
      </c>
      <c r="B5654" s="489">
        <v>184</v>
      </c>
      <c r="C5654" s="490">
        <v>0</v>
      </c>
      <c r="D5654" s="490">
        <v>51.63</v>
      </c>
      <c r="E5654" s="488"/>
    </row>
    <row r="5655" spans="1:5" x14ac:dyDescent="0.2">
      <c r="A5655" s="488" t="s">
        <v>5912</v>
      </c>
      <c r="B5655" s="489">
        <v>143</v>
      </c>
      <c r="C5655" s="490">
        <v>0</v>
      </c>
      <c r="D5655" s="490">
        <v>5.67</v>
      </c>
      <c r="E5655" s="488"/>
    </row>
    <row r="5656" spans="1:5" x14ac:dyDescent="0.2">
      <c r="A5656" s="488" t="s">
        <v>5913</v>
      </c>
      <c r="B5656" s="489">
        <v>156</v>
      </c>
      <c r="C5656" s="490">
        <v>0</v>
      </c>
      <c r="D5656" s="490">
        <v>50.55</v>
      </c>
      <c r="E5656" s="488"/>
    </row>
    <row r="5657" spans="1:5" x14ac:dyDescent="0.2">
      <c r="A5657" s="488" t="s">
        <v>5914</v>
      </c>
      <c r="B5657" s="489">
        <v>326</v>
      </c>
      <c r="C5657" s="490">
        <v>0</v>
      </c>
      <c r="D5657" s="490">
        <v>10</v>
      </c>
      <c r="E5657" s="488"/>
    </row>
    <row r="5658" spans="1:5" x14ac:dyDescent="0.2">
      <c r="A5658" s="488" t="s">
        <v>5915</v>
      </c>
      <c r="B5658" s="489">
        <v>135</v>
      </c>
      <c r="C5658" s="490">
        <v>0</v>
      </c>
      <c r="D5658" s="490">
        <v>56.6</v>
      </c>
      <c r="E5658" s="488"/>
    </row>
    <row r="5659" spans="1:5" x14ac:dyDescent="0.2">
      <c r="A5659" s="488" t="s">
        <v>5916</v>
      </c>
      <c r="B5659" s="489">
        <v>178</v>
      </c>
      <c r="C5659" s="490">
        <v>0</v>
      </c>
      <c r="D5659" s="490">
        <v>118.33</v>
      </c>
      <c r="E5659" s="488"/>
    </row>
    <row r="5660" spans="1:5" x14ac:dyDescent="0.2">
      <c r="A5660" s="488" t="s">
        <v>5917</v>
      </c>
      <c r="B5660" s="489">
        <v>232</v>
      </c>
      <c r="C5660" s="490">
        <v>1.96</v>
      </c>
      <c r="D5660" s="490">
        <v>162.24</v>
      </c>
      <c r="E5660" s="488"/>
    </row>
    <row r="5661" spans="1:5" x14ac:dyDescent="0.2">
      <c r="A5661" s="488" t="s">
        <v>5918</v>
      </c>
      <c r="B5661" s="489">
        <v>406</v>
      </c>
      <c r="C5661" s="490">
        <v>0</v>
      </c>
      <c r="D5661" s="490">
        <v>154.09</v>
      </c>
      <c r="E5661" s="488"/>
    </row>
    <row r="5662" spans="1:5" x14ac:dyDescent="0.2">
      <c r="A5662" s="488" t="s">
        <v>5919</v>
      </c>
      <c r="B5662" s="489">
        <v>165</v>
      </c>
      <c r="C5662" s="490">
        <v>0</v>
      </c>
      <c r="D5662" s="490">
        <v>56.64</v>
      </c>
      <c r="E5662" s="488"/>
    </row>
    <row r="5663" spans="1:5" x14ac:dyDescent="0.2">
      <c r="A5663" s="488" t="s">
        <v>5920</v>
      </c>
      <c r="B5663" s="489">
        <v>72</v>
      </c>
      <c r="C5663" s="490">
        <v>31.96</v>
      </c>
      <c r="D5663" s="490">
        <v>81.709999999999994</v>
      </c>
      <c r="E5663" s="488"/>
    </row>
    <row r="5664" spans="1:5" x14ac:dyDescent="0.2">
      <c r="A5664" s="488" t="s">
        <v>5921</v>
      </c>
      <c r="B5664" s="489">
        <v>312</v>
      </c>
      <c r="C5664" s="490">
        <v>24.36</v>
      </c>
      <c r="D5664" s="490">
        <v>239.9</v>
      </c>
      <c r="E5664" s="488"/>
    </row>
    <row r="5665" spans="1:5" x14ac:dyDescent="0.2">
      <c r="A5665" s="488" t="s">
        <v>5922</v>
      </c>
      <c r="B5665" s="489">
        <v>302</v>
      </c>
      <c r="C5665" s="490">
        <v>32.67</v>
      </c>
      <c r="D5665" s="490">
        <v>241.31</v>
      </c>
      <c r="E5665" s="488"/>
    </row>
    <row r="5666" spans="1:5" x14ac:dyDescent="0.2">
      <c r="A5666" s="488" t="s">
        <v>5923</v>
      </c>
      <c r="B5666" s="489">
        <v>282</v>
      </c>
      <c r="C5666" s="490">
        <v>0</v>
      </c>
      <c r="D5666" s="490">
        <v>150.63</v>
      </c>
      <c r="E5666" s="488"/>
    </row>
    <row r="5667" spans="1:5" x14ac:dyDescent="0.2">
      <c r="A5667" s="488" t="s">
        <v>5924</v>
      </c>
      <c r="B5667" s="489">
        <v>288</v>
      </c>
      <c r="C5667" s="490">
        <v>0</v>
      </c>
      <c r="D5667" s="490">
        <v>102.54</v>
      </c>
      <c r="E5667" s="488"/>
    </row>
    <row r="5668" spans="1:5" x14ac:dyDescent="0.2">
      <c r="A5668" s="488" t="s">
        <v>5925</v>
      </c>
      <c r="B5668" s="489">
        <v>90</v>
      </c>
      <c r="C5668" s="490">
        <v>0</v>
      </c>
      <c r="D5668" s="490">
        <v>0</v>
      </c>
      <c r="E5668" s="488"/>
    </row>
    <row r="5669" spans="1:5" x14ac:dyDescent="0.2">
      <c r="A5669" s="488" t="s">
        <v>5926</v>
      </c>
      <c r="B5669" s="489">
        <v>151</v>
      </c>
      <c r="C5669" s="490">
        <v>0</v>
      </c>
      <c r="D5669" s="490">
        <v>93.07</v>
      </c>
      <c r="E5669" s="488"/>
    </row>
    <row r="5670" spans="1:5" x14ac:dyDescent="0.2">
      <c r="A5670" s="488" t="s">
        <v>5927</v>
      </c>
      <c r="B5670" s="489">
        <v>192</v>
      </c>
      <c r="C5670" s="490">
        <v>77.05</v>
      </c>
      <c r="D5670" s="490">
        <v>209.69</v>
      </c>
      <c r="E5670" s="488"/>
    </row>
    <row r="5671" spans="1:5" x14ac:dyDescent="0.2">
      <c r="A5671" s="488" t="s">
        <v>5928</v>
      </c>
      <c r="B5671" s="489">
        <v>464</v>
      </c>
      <c r="C5671" s="490">
        <v>0</v>
      </c>
      <c r="D5671" s="490">
        <v>118.02</v>
      </c>
      <c r="E5671" s="488"/>
    </row>
    <row r="5672" spans="1:5" x14ac:dyDescent="0.2">
      <c r="A5672" s="488" t="s">
        <v>5929</v>
      </c>
      <c r="B5672" s="489">
        <v>203</v>
      </c>
      <c r="C5672" s="490">
        <v>0</v>
      </c>
      <c r="D5672" s="490">
        <v>60.93</v>
      </c>
      <c r="E5672" s="488"/>
    </row>
    <row r="5673" spans="1:5" x14ac:dyDescent="0.2">
      <c r="A5673" s="488" t="s">
        <v>5930</v>
      </c>
      <c r="B5673" s="489">
        <v>162</v>
      </c>
      <c r="C5673" s="490">
        <v>0</v>
      </c>
      <c r="D5673" s="490">
        <v>75.540000000000006</v>
      </c>
      <c r="E5673" s="488"/>
    </row>
    <row r="5674" spans="1:5" x14ac:dyDescent="0.2">
      <c r="A5674" s="488" t="s">
        <v>5931</v>
      </c>
      <c r="B5674" s="489">
        <v>402</v>
      </c>
      <c r="C5674" s="490">
        <v>0</v>
      </c>
      <c r="D5674" s="490">
        <v>20.38</v>
      </c>
      <c r="E5674" s="488"/>
    </row>
    <row r="5675" spans="1:5" x14ac:dyDescent="0.2">
      <c r="A5675" s="488" t="s">
        <v>5932</v>
      </c>
      <c r="B5675" s="489">
        <v>151</v>
      </c>
      <c r="C5675" s="490">
        <v>0</v>
      </c>
      <c r="D5675" s="490">
        <v>44.15</v>
      </c>
      <c r="E5675" s="488"/>
    </row>
    <row r="5676" spans="1:5" x14ac:dyDescent="0.2">
      <c r="A5676" s="488" t="s">
        <v>5933</v>
      </c>
      <c r="B5676" s="489">
        <v>442</v>
      </c>
      <c r="C5676" s="490">
        <v>0</v>
      </c>
      <c r="D5676" s="490">
        <v>119.84</v>
      </c>
      <c r="E5676" s="488"/>
    </row>
    <row r="5677" spans="1:5" x14ac:dyDescent="0.2">
      <c r="A5677" s="488" t="s">
        <v>5934</v>
      </c>
      <c r="B5677" s="489">
        <v>383</v>
      </c>
      <c r="C5677" s="490">
        <v>232.32</v>
      </c>
      <c r="D5677" s="490">
        <v>496.92</v>
      </c>
      <c r="E5677" s="488"/>
    </row>
    <row r="5678" spans="1:5" x14ac:dyDescent="0.2">
      <c r="A5678" s="488" t="s">
        <v>5935</v>
      </c>
      <c r="B5678" s="489">
        <v>310</v>
      </c>
      <c r="C5678" s="490">
        <v>0</v>
      </c>
      <c r="D5678" s="490">
        <v>209.81</v>
      </c>
      <c r="E5678" s="488"/>
    </row>
    <row r="5679" spans="1:5" x14ac:dyDescent="0.2">
      <c r="A5679" s="488" t="s">
        <v>5936</v>
      </c>
      <c r="B5679" s="489">
        <v>99</v>
      </c>
      <c r="C5679" s="490">
        <v>0</v>
      </c>
      <c r="D5679" s="490">
        <v>39.840000000000003</v>
      </c>
      <c r="E5679" s="488"/>
    </row>
    <row r="5680" spans="1:5" x14ac:dyDescent="0.2">
      <c r="A5680" s="488" t="s">
        <v>5937</v>
      </c>
      <c r="B5680" s="489">
        <v>146</v>
      </c>
      <c r="C5680" s="490">
        <v>0</v>
      </c>
      <c r="D5680" s="490">
        <v>92.41</v>
      </c>
      <c r="E5680" s="488"/>
    </row>
    <row r="5681" spans="1:5" x14ac:dyDescent="0.2">
      <c r="A5681" s="488" t="s">
        <v>5938</v>
      </c>
      <c r="B5681" s="489">
        <v>246</v>
      </c>
      <c r="C5681" s="490">
        <v>0</v>
      </c>
      <c r="D5681" s="490">
        <v>71.44</v>
      </c>
      <c r="E5681" s="488"/>
    </row>
    <row r="5682" spans="1:5" x14ac:dyDescent="0.2">
      <c r="A5682" s="488" t="s">
        <v>5939</v>
      </c>
      <c r="B5682" s="489">
        <v>181</v>
      </c>
      <c r="C5682" s="490">
        <v>0</v>
      </c>
      <c r="D5682" s="490">
        <v>52.53</v>
      </c>
      <c r="E5682" s="488"/>
    </row>
    <row r="5683" spans="1:5" x14ac:dyDescent="0.2">
      <c r="A5683" s="488" t="s">
        <v>5940</v>
      </c>
      <c r="B5683" s="489">
        <v>298</v>
      </c>
      <c r="C5683" s="490">
        <v>3.13</v>
      </c>
      <c r="D5683" s="490">
        <v>209.01</v>
      </c>
      <c r="E5683" s="488"/>
    </row>
    <row r="5684" spans="1:5" x14ac:dyDescent="0.2">
      <c r="A5684" s="488" t="s">
        <v>5941</v>
      </c>
      <c r="B5684" s="489">
        <v>144</v>
      </c>
      <c r="C5684" s="490">
        <v>0</v>
      </c>
      <c r="D5684" s="490">
        <v>10.88</v>
      </c>
      <c r="E5684" s="488"/>
    </row>
    <row r="5685" spans="1:5" x14ac:dyDescent="0.2">
      <c r="A5685" s="488" t="s">
        <v>5942</v>
      </c>
      <c r="B5685" s="489">
        <v>457</v>
      </c>
      <c r="C5685" s="490">
        <v>0</v>
      </c>
      <c r="D5685" s="490">
        <v>127.73</v>
      </c>
      <c r="E5685" s="488"/>
    </row>
    <row r="5686" spans="1:5" x14ac:dyDescent="0.2">
      <c r="A5686" s="488" t="s">
        <v>5943</v>
      </c>
      <c r="B5686" s="489">
        <v>178</v>
      </c>
      <c r="C5686" s="490">
        <v>0</v>
      </c>
      <c r="D5686" s="490">
        <v>69.66</v>
      </c>
      <c r="E5686" s="488"/>
    </row>
    <row r="5687" spans="1:5" x14ac:dyDescent="0.2">
      <c r="A5687" s="488" t="s">
        <v>5944</v>
      </c>
      <c r="B5687" s="489">
        <v>310</v>
      </c>
      <c r="C5687" s="490">
        <v>0</v>
      </c>
      <c r="D5687" s="490">
        <v>82.55</v>
      </c>
      <c r="E5687" s="488"/>
    </row>
    <row r="5688" spans="1:5" x14ac:dyDescent="0.2">
      <c r="A5688" s="488" t="s">
        <v>5945</v>
      </c>
      <c r="B5688" s="489">
        <v>132</v>
      </c>
      <c r="C5688" s="490">
        <v>0</v>
      </c>
      <c r="D5688" s="490">
        <v>60.46</v>
      </c>
      <c r="E5688" s="488"/>
    </row>
    <row r="5689" spans="1:5" x14ac:dyDescent="0.2">
      <c r="A5689" s="488" t="s">
        <v>5946</v>
      </c>
      <c r="B5689" s="489">
        <v>205</v>
      </c>
      <c r="C5689" s="490">
        <v>0</v>
      </c>
      <c r="D5689" s="490">
        <v>118.72</v>
      </c>
      <c r="E5689" s="488"/>
    </row>
    <row r="5690" spans="1:5" x14ac:dyDescent="0.2">
      <c r="A5690" s="488" t="s">
        <v>5947</v>
      </c>
      <c r="B5690" s="489">
        <v>148</v>
      </c>
      <c r="C5690" s="490">
        <v>0</v>
      </c>
      <c r="D5690" s="490">
        <v>87.38</v>
      </c>
      <c r="E5690" s="488"/>
    </row>
    <row r="5691" spans="1:5" x14ac:dyDescent="0.2">
      <c r="A5691" s="488" t="s">
        <v>5948</v>
      </c>
      <c r="B5691" s="489">
        <v>278</v>
      </c>
      <c r="C5691" s="490">
        <v>0</v>
      </c>
      <c r="D5691" s="490">
        <v>59.23</v>
      </c>
      <c r="E5691" s="488"/>
    </row>
    <row r="5692" spans="1:5" x14ac:dyDescent="0.2">
      <c r="A5692" s="488" t="s">
        <v>5949</v>
      </c>
      <c r="B5692" s="489">
        <v>172</v>
      </c>
      <c r="C5692" s="490">
        <v>13.81</v>
      </c>
      <c r="D5692" s="490">
        <v>132.63999999999999</v>
      </c>
      <c r="E5692" s="488"/>
    </row>
    <row r="5693" spans="1:5" x14ac:dyDescent="0.2">
      <c r="A5693" s="488" t="s">
        <v>5950</v>
      </c>
      <c r="B5693" s="489">
        <v>336</v>
      </c>
      <c r="C5693" s="490">
        <v>0</v>
      </c>
      <c r="D5693" s="490">
        <v>5.12</v>
      </c>
      <c r="E5693" s="488"/>
    </row>
    <row r="5694" spans="1:5" x14ac:dyDescent="0.2">
      <c r="A5694" s="488" t="s">
        <v>5951</v>
      </c>
      <c r="B5694" s="489">
        <v>282</v>
      </c>
      <c r="C5694" s="490">
        <v>0</v>
      </c>
      <c r="D5694" s="490">
        <v>60.98</v>
      </c>
      <c r="E5694" s="488"/>
    </row>
    <row r="5695" spans="1:5" x14ac:dyDescent="0.2">
      <c r="A5695" s="488" t="s">
        <v>5952</v>
      </c>
      <c r="B5695" s="489">
        <v>128</v>
      </c>
      <c r="C5695" s="490">
        <v>50.05</v>
      </c>
      <c r="D5695" s="490">
        <v>138.47999999999999</v>
      </c>
      <c r="E5695" s="488"/>
    </row>
    <row r="5696" spans="1:5" x14ac:dyDescent="0.2">
      <c r="A5696" s="488" t="s">
        <v>5953</v>
      </c>
      <c r="B5696" s="489">
        <v>482</v>
      </c>
      <c r="C5696" s="490">
        <v>122.78</v>
      </c>
      <c r="D5696" s="490">
        <v>455.78</v>
      </c>
      <c r="E5696" s="488"/>
    </row>
    <row r="5697" spans="1:5" x14ac:dyDescent="0.2">
      <c r="A5697" s="488" t="s">
        <v>5954</v>
      </c>
      <c r="B5697" s="489">
        <v>303</v>
      </c>
      <c r="C5697" s="490">
        <v>0</v>
      </c>
      <c r="D5697" s="490">
        <v>160.57</v>
      </c>
      <c r="E5697" s="488"/>
    </row>
    <row r="5698" spans="1:5" x14ac:dyDescent="0.2">
      <c r="A5698" s="488" t="s">
        <v>5955</v>
      </c>
      <c r="B5698" s="489">
        <v>262</v>
      </c>
      <c r="C5698" s="490">
        <v>0</v>
      </c>
      <c r="D5698" s="490">
        <v>128.88</v>
      </c>
      <c r="E5698" s="488"/>
    </row>
    <row r="5699" spans="1:5" x14ac:dyDescent="0.2">
      <c r="A5699" s="488" t="s">
        <v>5956</v>
      </c>
      <c r="B5699" s="489">
        <v>119</v>
      </c>
      <c r="C5699" s="490">
        <v>0</v>
      </c>
      <c r="D5699" s="490">
        <v>76.209999999999994</v>
      </c>
      <c r="E5699" s="488"/>
    </row>
    <row r="5700" spans="1:5" x14ac:dyDescent="0.2">
      <c r="A5700" s="488" t="s">
        <v>5957</v>
      </c>
      <c r="B5700" s="489">
        <v>143</v>
      </c>
      <c r="C5700" s="490">
        <v>0</v>
      </c>
      <c r="D5700" s="490">
        <v>95.44</v>
      </c>
      <c r="E5700" s="488"/>
    </row>
    <row r="5701" spans="1:5" x14ac:dyDescent="0.2">
      <c r="A5701" s="488" t="s">
        <v>5958</v>
      </c>
      <c r="B5701" s="489">
        <v>81</v>
      </c>
      <c r="C5701" s="490">
        <v>0</v>
      </c>
      <c r="D5701" s="490">
        <v>25.06</v>
      </c>
      <c r="E5701" s="488"/>
    </row>
    <row r="5702" spans="1:5" x14ac:dyDescent="0.2">
      <c r="A5702" s="488" t="s">
        <v>5959</v>
      </c>
      <c r="B5702" s="489">
        <v>84</v>
      </c>
      <c r="C5702" s="490">
        <v>174.99</v>
      </c>
      <c r="D5702" s="490">
        <v>233.02</v>
      </c>
      <c r="E5702" s="488"/>
    </row>
    <row r="5703" spans="1:5" x14ac:dyDescent="0.2">
      <c r="A5703" s="488" t="s">
        <v>5960</v>
      </c>
      <c r="B5703" s="489">
        <v>555</v>
      </c>
      <c r="C5703" s="490">
        <v>0</v>
      </c>
      <c r="D5703" s="490">
        <v>272.27999999999997</v>
      </c>
      <c r="E5703" s="488"/>
    </row>
    <row r="5704" spans="1:5" x14ac:dyDescent="0.2">
      <c r="A5704" s="488" t="s">
        <v>5961</v>
      </c>
      <c r="B5704" s="489">
        <v>216</v>
      </c>
      <c r="C5704" s="490">
        <v>71.25</v>
      </c>
      <c r="D5704" s="490">
        <v>220.48</v>
      </c>
      <c r="E5704" s="488"/>
    </row>
    <row r="5705" spans="1:5" x14ac:dyDescent="0.2">
      <c r="A5705" s="488" t="s">
        <v>5962</v>
      </c>
      <c r="B5705" s="489">
        <v>157</v>
      </c>
      <c r="C5705" s="490">
        <v>0</v>
      </c>
      <c r="D5705" s="490">
        <v>68.849999999999994</v>
      </c>
      <c r="E5705" s="488"/>
    </row>
    <row r="5706" spans="1:5" x14ac:dyDescent="0.2">
      <c r="A5706" s="488" t="s">
        <v>5963</v>
      </c>
      <c r="B5706" s="489">
        <v>310</v>
      </c>
      <c r="C5706" s="490">
        <v>0</v>
      </c>
      <c r="D5706" s="490">
        <v>86.31</v>
      </c>
      <c r="E5706" s="488"/>
    </row>
    <row r="5707" spans="1:5" x14ac:dyDescent="0.2">
      <c r="A5707" s="488" t="s">
        <v>5964</v>
      </c>
      <c r="B5707" s="489">
        <v>124</v>
      </c>
      <c r="C5707" s="490">
        <v>0</v>
      </c>
      <c r="D5707" s="490">
        <v>68.91</v>
      </c>
      <c r="E5707" s="488"/>
    </row>
    <row r="5708" spans="1:5" x14ac:dyDescent="0.2">
      <c r="A5708" s="488" t="s">
        <v>5965</v>
      </c>
      <c r="B5708" s="489">
        <v>200</v>
      </c>
      <c r="C5708" s="490">
        <v>0</v>
      </c>
      <c r="D5708" s="490">
        <v>65.7</v>
      </c>
      <c r="E5708" s="488"/>
    </row>
    <row r="5709" spans="1:5" x14ac:dyDescent="0.2">
      <c r="A5709" s="488" t="s">
        <v>5966</v>
      </c>
      <c r="B5709" s="489">
        <v>169</v>
      </c>
      <c r="C5709" s="490">
        <v>0</v>
      </c>
      <c r="D5709" s="490">
        <v>87.3</v>
      </c>
      <c r="E5709" s="488"/>
    </row>
    <row r="5710" spans="1:5" x14ac:dyDescent="0.2">
      <c r="A5710" s="488" t="s">
        <v>5967</v>
      </c>
      <c r="B5710" s="489">
        <v>374</v>
      </c>
      <c r="C5710" s="490">
        <v>0</v>
      </c>
      <c r="D5710" s="490">
        <v>198.27</v>
      </c>
      <c r="E5710" s="488"/>
    </row>
    <row r="5711" spans="1:5" x14ac:dyDescent="0.2">
      <c r="A5711" s="488" t="s">
        <v>5968</v>
      </c>
      <c r="B5711" s="489">
        <v>268</v>
      </c>
      <c r="C5711" s="490">
        <v>0</v>
      </c>
      <c r="D5711" s="490">
        <v>138.26</v>
      </c>
      <c r="E5711" s="488"/>
    </row>
    <row r="5712" spans="1:5" x14ac:dyDescent="0.2">
      <c r="A5712" s="488" t="s">
        <v>5969</v>
      </c>
      <c r="B5712" s="489">
        <v>304</v>
      </c>
      <c r="C5712" s="490">
        <v>0</v>
      </c>
      <c r="D5712" s="490">
        <v>183.61</v>
      </c>
      <c r="E5712" s="488"/>
    </row>
    <row r="5713" spans="1:5" x14ac:dyDescent="0.2">
      <c r="A5713" s="488" t="s">
        <v>5970</v>
      </c>
      <c r="B5713" s="489">
        <v>167</v>
      </c>
      <c r="C5713" s="490">
        <v>211.98</v>
      </c>
      <c r="D5713" s="490">
        <v>327.36</v>
      </c>
      <c r="E5713" s="488"/>
    </row>
    <row r="5714" spans="1:5" x14ac:dyDescent="0.2">
      <c r="A5714" s="488" t="s">
        <v>5971</v>
      </c>
      <c r="B5714" s="489">
        <v>319</v>
      </c>
      <c r="C5714" s="490">
        <v>107.67</v>
      </c>
      <c r="D5714" s="490">
        <v>328.06</v>
      </c>
      <c r="E5714" s="488"/>
    </row>
    <row r="5715" spans="1:5" x14ac:dyDescent="0.2">
      <c r="A5715" s="488" t="s">
        <v>5972</v>
      </c>
      <c r="B5715" s="489">
        <v>422</v>
      </c>
      <c r="C5715" s="490">
        <v>0</v>
      </c>
      <c r="D5715" s="490">
        <v>225.07</v>
      </c>
      <c r="E5715" s="488"/>
    </row>
    <row r="5716" spans="1:5" x14ac:dyDescent="0.2">
      <c r="A5716" s="488" t="s">
        <v>5973</v>
      </c>
      <c r="B5716" s="489">
        <v>233</v>
      </c>
      <c r="C5716" s="490">
        <v>0</v>
      </c>
      <c r="D5716" s="490">
        <v>61.93</v>
      </c>
      <c r="E5716" s="488"/>
    </row>
    <row r="5717" spans="1:5" x14ac:dyDescent="0.2">
      <c r="A5717" s="488" t="s">
        <v>5974</v>
      </c>
      <c r="B5717" s="489">
        <v>158</v>
      </c>
      <c r="C5717" s="490">
        <v>245.51</v>
      </c>
      <c r="D5717" s="490">
        <v>354.67</v>
      </c>
      <c r="E5717" s="488"/>
    </row>
    <row r="5718" spans="1:5" x14ac:dyDescent="0.2">
      <c r="A5718" s="488" t="s">
        <v>5975</v>
      </c>
      <c r="B5718" s="489">
        <v>70</v>
      </c>
      <c r="C5718" s="490">
        <v>0</v>
      </c>
      <c r="D5718" s="490">
        <v>6.24</v>
      </c>
      <c r="E5718" s="488"/>
    </row>
    <row r="5719" spans="1:5" x14ac:dyDescent="0.2">
      <c r="A5719" s="488" t="s">
        <v>5976</v>
      </c>
      <c r="B5719" s="489">
        <v>178</v>
      </c>
      <c r="C5719" s="490">
        <v>0</v>
      </c>
      <c r="D5719" s="490">
        <v>60.76</v>
      </c>
      <c r="E5719" s="488"/>
    </row>
    <row r="5720" spans="1:5" x14ac:dyDescent="0.2">
      <c r="A5720" s="488" t="s">
        <v>5977</v>
      </c>
      <c r="B5720" s="489">
        <v>231</v>
      </c>
      <c r="C5720" s="490">
        <v>0</v>
      </c>
      <c r="D5720" s="490">
        <v>62.74</v>
      </c>
      <c r="E5720" s="488"/>
    </row>
    <row r="5721" spans="1:5" x14ac:dyDescent="0.2">
      <c r="A5721" s="488" t="s">
        <v>5978</v>
      </c>
      <c r="B5721" s="489">
        <v>87</v>
      </c>
      <c r="C5721" s="490">
        <v>2.54</v>
      </c>
      <c r="D5721" s="490">
        <v>62.64</v>
      </c>
      <c r="E5721" s="488"/>
    </row>
    <row r="5722" spans="1:5" x14ac:dyDescent="0.2">
      <c r="A5722" s="488" t="s">
        <v>5979</v>
      </c>
      <c r="B5722" s="489">
        <v>127</v>
      </c>
      <c r="C5722" s="490">
        <v>17.98</v>
      </c>
      <c r="D5722" s="490">
        <v>105.72</v>
      </c>
      <c r="E5722" s="488"/>
    </row>
    <row r="5723" spans="1:5" x14ac:dyDescent="0.2">
      <c r="A5723" s="488" t="s">
        <v>5980</v>
      </c>
      <c r="B5723" s="489">
        <v>173</v>
      </c>
      <c r="C5723" s="490">
        <v>0</v>
      </c>
      <c r="D5723" s="490">
        <v>93.47</v>
      </c>
      <c r="E5723" s="488"/>
    </row>
    <row r="5724" spans="1:5" x14ac:dyDescent="0.2">
      <c r="A5724" s="488" t="s">
        <v>5981</v>
      </c>
      <c r="B5724" s="489">
        <v>218</v>
      </c>
      <c r="C5724" s="490">
        <v>405.97</v>
      </c>
      <c r="D5724" s="490">
        <v>556.58000000000004</v>
      </c>
      <c r="E5724" s="488"/>
    </row>
    <row r="5725" spans="1:5" x14ac:dyDescent="0.2">
      <c r="A5725" s="488" t="s">
        <v>5982</v>
      </c>
      <c r="B5725" s="489">
        <v>285</v>
      </c>
      <c r="C5725" s="490">
        <v>129.07</v>
      </c>
      <c r="D5725" s="490">
        <v>325.97000000000003</v>
      </c>
      <c r="E5725" s="488"/>
    </row>
    <row r="5726" spans="1:5" x14ac:dyDescent="0.2">
      <c r="A5726" s="488" t="s">
        <v>5983</v>
      </c>
      <c r="B5726" s="489">
        <v>154</v>
      </c>
      <c r="C5726" s="490">
        <v>0</v>
      </c>
      <c r="D5726" s="490">
        <v>63.66</v>
      </c>
      <c r="E5726" s="488"/>
    </row>
    <row r="5727" spans="1:5" x14ac:dyDescent="0.2">
      <c r="A5727" s="488" t="s">
        <v>5984</v>
      </c>
      <c r="B5727" s="489">
        <v>307</v>
      </c>
      <c r="C5727" s="490">
        <v>7.41</v>
      </c>
      <c r="D5727" s="490">
        <v>219.51</v>
      </c>
      <c r="E5727" s="488"/>
    </row>
    <row r="5728" spans="1:5" x14ac:dyDescent="0.2">
      <c r="A5728" s="488" t="s">
        <v>5985</v>
      </c>
      <c r="B5728" s="489">
        <v>337</v>
      </c>
      <c r="C5728" s="490">
        <v>19.07</v>
      </c>
      <c r="D5728" s="490">
        <v>251.89</v>
      </c>
      <c r="E5728" s="488"/>
    </row>
    <row r="5729" spans="1:5" x14ac:dyDescent="0.2">
      <c r="A5729" s="488" t="s">
        <v>5986</v>
      </c>
      <c r="B5729" s="489">
        <v>194</v>
      </c>
      <c r="C5729" s="490">
        <v>0</v>
      </c>
      <c r="D5729" s="490">
        <v>68.55</v>
      </c>
      <c r="E5729" s="488"/>
    </row>
    <row r="5730" spans="1:5" x14ac:dyDescent="0.2">
      <c r="A5730" s="488" t="s">
        <v>5987</v>
      </c>
      <c r="B5730" s="489">
        <v>317</v>
      </c>
      <c r="C5730" s="490">
        <v>0</v>
      </c>
      <c r="D5730" s="490">
        <v>90.41</v>
      </c>
      <c r="E5730" s="488"/>
    </row>
    <row r="5731" spans="1:5" x14ac:dyDescent="0.2">
      <c r="A5731" s="488" t="s">
        <v>5988</v>
      </c>
      <c r="B5731" s="489">
        <v>101</v>
      </c>
      <c r="C5731" s="490">
        <v>0</v>
      </c>
      <c r="D5731" s="490">
        <v>63.98</v>
      </c>
      <c r="E5731" s="488"/>
    </row>
    <row r="5732" spans="1:5" x14ac:dyDescent="0.2">
      <c r="A5732" s="488" t="s">
        <v>5989</v>
      </c>
      <c r="B5732" s="489">
        <v>269</v>
      </c>
      <c r="C5732" s="490">
        <v>50.52</v>
      </c>
      <c r="D5732" s="490">
        <v>236.36</v>
      </c>
      <c r="E5732" s="488"/>
    </row>
    <row r="5733" spans="1:5" x14ac:dyDescent="0.2">
      <c r="A5733" s="488" t="s">
        <v>5990</v>
      </c>
      <c r="B5733" s="489">
        <v>251</v>
      </c>
      <c r="C5733" s="490">
        <v>410.21</v>
      </c>
      <c r="D5733" s="490">
        <v>583.61</v>
      </c>
      <c r="E5733" s="488"/>
    </row>
    <row r="5734" spans="1:5" x14ac:dyDescent="0.2">
      <c r="A5734" s="488" t="s">
        <v>5991</v>
      </c>
      <c r="B5734" s="489">
        <v>356</v>
      </c>
      <c r="C5734" s="490">
        <v>0</v>
      </c>
      <c r="D5734" s="490">
        <v>150.82</v>
      </c>
      <c r="E5734" s="488"/>
    </row>
    <row r="5735" spans="1:5" x14ac:dyDescent="0.2">
      <c r="A5735" s="488" t="s">
        <v>5992</v>
      </c>
      <c r="B5735" s="489">
        <v>234</v>
      </c>
      <c r="C5735" s="490">
        <v>0</v>
      </c>
      <c r="D5735" s="490">
        <v>81.599999999999994</v>
      </c>
      <c r="E5735" s="488"/>
    </row>
    <row r="5736" spans="1:5" x14ac:dyDescent="0.2">
      <c r="A5736" s="488" t="s">
        <v>5993</v>
      </c>
      <c r="B5736" s="489">
        <v>186</v>
      </c>
      <c r="C5736" s="490">
        <v>0</v>
      </c>
      <c r="D5736" s="490">
        <v>16.510000000000002</v>
      </c>
      <c r="E5736" s="488"/>
    </row>
    <row r="5737" spans="1:5" x14ac:dyDescent="0.2">
      <c r="A5737" s="488" t="s">
        <v>5994</v>
      </c>
      <c r="B5737" s="489">
        <v>586</v>
      </c>
      <c r="C5737" s="490">
        <v>0</v>
      </c>
      <c r="D5737" s="490">
        <v>168.77</v>
      </c>
      <c r="E5737" s="488"/>
    </row>
    <row r="5738" spans="1:5" x14ac:dyDescent="0.2">
      <c r="A5738" s="488" t="s">
        <v>5995</v>
      </c>
      <c r="B5738" s="489">
        <v>83</v>
      </c>
      <c r="C5738" s="490">
        <v>0</v>
      </c>
      <c r="D5738" s="490">
        <v>35.799999999999997</v>
      </c>
      <c r="E5738" s="488"/>
    </row>
    <row r="5739" spans="1:5" x14ac:dyDescent="0.2">
      <c r="A5739" s="488" t="s">
        <v>5996</v>
      </c>
      <c r="B5739" s="489">
        <v>61</v>
      </c>
      <c r="C5739" s="490">
        <v>3.08</v>
      </c>
      <c r="D5739" s="490">
        <v>45.22</v>
      </c>
      <c r="E5739" s="488"/>
    </row>
    <row r="5740" spans="1:5" x14ac:dyDescent="0.2">
      <c r="A5740" s="488" t="s">
        <v>5997</v>
      </c>
      <c r="B5740" s="489">
        <v>212</v>
      </c>
      <c r="C5740" s="490">
        <v>238</v>
      </c>
      <c r="D5740" s="490">
        <v>384.46</v>
      </c>
      <c r="E5740" s="488"/>
    </row>
    <row r="5741" spans="1:5" x14ac:dyDescent="0.2">
      <c r="A5741" s="488" t="s">
        <v>5998</v>
      </c>
      <c r="B5741" s="489">
        <v>353</v>
      </c>
      <c r="C5741" s="490">
        <v>0</v>
      </c>
      <c r="D5741" s="490">
        <v>227.43</v>
      </c>
      <c r="E5741" s="488"/>
    </row>
    <row r="5742" spans="1:5" x14ac:dyDescent="0.2">
      <c r="A5742" s="488" t="s">
        <v>5999</v>
      </c>
      <c r="B5742" s="489">
        <v>190</v>
      </c>
      <c r="C5742" s="490">
        <v>0</v>
      </c>
      <c r="D5742" s="490">
        <v>53.63</v>
      </c>
      <c r="E5742" s="488"/>
    </row>
    <row r="5743" spans="1:5" x14ac:dyDescent="0.2">
      <c r="A5743" s="488" t="s">
        <v>6000</v>
      </c>
      <c r="B5743" s="489">
        <v>149</v>
      </c>
      <c r="C5743" s="490">
        <v>90.01</v>
      </c>
      <c r="D5743" s="490">
        <v>192.95</v>
      </c>
      <c r="E5743" s="488"/>
    </row>
    <row r="5744" spans="1:5" x14ac:dyDescent="0.2">
      <c r="A5744" s="488" t="s">
        <v>6001</v>
      </c>
      <c r="B5744" s="489">
        <v>285</v>
      </c>
      <c r="C5744" s="490">
        <v>0</v>
      </c>
      <c r="D5744" s="490">
        <v>33.79</v>
      </c>
      <c r="E5744" s="488"/>
    </row>
    <row r="5745" spans="1:5" x14ac:dyDescent="0.2">
      <c r="A5745" s="488" t="s">
        <v>6002</v>
      </c>
      <c r="B5745" s="489">
        <v>431</v>
      </c>
      <c r="C5745" s="490">
        <v>756.36</v>
      </c>
      <c r="D5745" s="490">
        <v>1054.1300000000001</v>
      </c>
      <c r="E5745" s="488"/>
    </row>
    <row r="5746" spans="1:5" x14ac:dyDescent="0.2">
      <c r="A5746" s="488" t="s">
        <v>6003</v>
      </c>
      <c r="B5746" s="489">
        <v>536</v>
      </c>
      <c r="C5746" s="490">
        <v>0</v>
      </c>
      <c r="D5746" s="490">
        <v>144.66999999999999</v>
      </c>
      <c r="E5746" s="488"/>
    </row>
    <row r="5747" spans="1:5" x14ac:dyDescent="0.2">
      <c r="A5747" s="488" t="s">
        <v>6004</v>
      </c>
      <c r="B5747" s="489">
        <v>213</v>
      </c>
      <c r="C5747" s="490">
        <v>0</v>
      </c>
      <c r="D5747" s="490">
        <v>50.96</v>
      </c>
      <c r="E5747" s="488"/>
    </row>
    <row r="5748" spans="1:5" x14ac:dyDescent="0.2">
      <c r="A5748" s="488" t="s">
        <v>6005</v>
      </c>
      <c r="B5748" s="489">
        <v>55</v>
      </c>
      <c r="C5748" s="490">
        <v>0</v>
      </c>
      <c r="D5748" s="490">
        <v>9.1199999999999992</v>
      </c>
      <c r="E5748" s="488"/>
    </row>
    <row r="5749" spans="1:5" x14ac:dyDescent="0.2">
      <c r="A5749" s="488" t="s">
        <v>6006</v>
      </c>
      <c r="B5749" s="489">
        <v>296</v>
      </c>
      <c r="C5749" s="490">
        <v>633.64</v>
      </c>
      <c r="D5749" s="490">
        <v>838.13</v>
      </c>
      <c r="E5749" s="488"/>
    </row>
    <row r="5750" spans="1:5" x14ac:dyDescent="0.2">
      <c r="A5750" s="488" t="s">
        <v>6007</v>
      </c>
      <c r="B5750" s="489">
        <v>329</v>
      </c>
      <c r="C5750" s="490">
        <v>845.51</v>
      </c>
      <c r="D5750" s="490">
        <v>1072.8</v>
      </c>
      <c r="E5750" s="488"/>
    </row>
    <row r="5751" spans="1:5" x14ac:dyDescent="0.2">
      <c r="A5751" s="488" t="s">
        <v>6008</v>
      </c>
      <c r="B5751" s="489">
        <v>332</v>
      </c>
      <c r="C5751" s="490">
        <v>0</v>
      </c>
      <c r="D5751" s="490">
        <v>95.11</v>
      </c>
      <c r="E5751" s="488"/>
    </row>
    <row r="5752" spans="1:5" x14ac:dyDescent="0.2">
      <c r="A5752" s="488" t="s">
        <v>6009</v>
      </c>
      <c r="B5752" s="489">
        <v>221</v>
      </c>
      <c r="C5752" s="490">
        <v>0</v>
      </c>
      <c r="D5752" s="490">
        <v>102.24</v>
      </c>
      <c r="E5752" s="488"/>
    </row>
    <row r="5753" spans="1:5" x14ac:dyDescent="0.2">
      <c r="A5753" s="488" t="s">
        <v>6010</v>
      </c>
      <c r="B5753" s="489">
        <v>336</v>
      </c>
      <c r="C5753" s="490">
        <v>0</v>
      </c>
      <c r="D5753" s="490">
        <v>101.25</v>
      </c>
      <c r="E5753" s="488"/>
    </row>
    <row r="5754" spans="1:5" x14ac:dyDescent="0.2">
      <c r="A5754" s="488" t="s">
        <v>6011</v>
      </c>
      <c r="B5754" s="489">
        <v>267</v>
      </c>
      <c r="C5754" s="490">
        <v>0</v>
      </c>
      <c r="D5754" s="490">
        <v>76.19</v>
      </c>
      <c r="E5754" s="488"/>
    </row>
    <row r="5755" spans="1:5" x14ac:dyDescent="0.2">
      <c r="A5755" s="488" t="s">
        <v>6012</v>
      </c>
      <c r="B5755" s="489">
        <v>189</v>
      </c>
      <c r="C5755" s="490">
        <v>0</v>
      </c>
      <c r="D5755" s="490">
        <v>47.26</v>
      </c>
      <c r="E5755" s="488"/>
    </row>
    <row r="5756" spans="1:5" x14ac:dyDescent="0.2">
      <c r="A5756" s="488" t="s">
        <v>6013</v>
      </c>
      <c r="B5756" s="489">
        <v>205</v>
      </c>
      <c r="C5756" s="490">
        <v>0</v>
      </c>
      <c r="D5756" s="490">
        <v>137.97</v>
      </c>
      <c r="E5756" s="488"/>
    </row>
    <row r="5757" spans="1:5" x14ac:dyDescent="0.2">
      <c r="A5757" s="488" t="s">
        <v>6014</v>
      </c>
      <c r="B5757" s="489">
        <v>225</v>
      </c>
      <c r="C5757" s="490">
        <v>0</v>
      </c>
      <c r="D5757" s="490">
        <v>5.67</v>
      </c>
      <c r="E5757" s="488"/>
    </row>
    <row r="5758" spans="1:5" x14ac:dyDescent="0.2">
      <c r="A5758" s="488" t="s">
        <v>6015</v>
      </c>
      <c r="B5758" s="489">
        <v>449</v>
      </c>
      <c r="C5758" s="490">
        <v>0</v>
      </c>
      <c r="D5758" s="490">
        <v>83.99</v>
      </c>
      <c r="E5758" s="488"/>
    </row>
    <row r="5759" spans="1:5" x14ac:dyDescent="0.2">
      <c r="A5759" s="488" t="s">
        <v>6016</v>
      </c>
      <c r="B5759" s="489">
        <v>254</v>
      </c>
      <c r="C5759" s="490">
        <v>0</v>
      </c>
      <c r="D5759" s="490">
        <v>155.81</v>
      </c>
      <c r="E5759" s="488"/>
    </row>
    <row r="5760" spans="1:5" x14ac:dyDescent="0.2">
      <c r="A5760" s="488" t="s">
        <v>6017</v>
      </c>
      <c r="B5760" s="489">
        <v>147</v>
      </c>
      <c r="C5760" s="490">
        <v>0</v>
      </c>
      <c r="D5760" s="490">
        <v>28.7</v>
      </c>
      <c r="E5760" s="488"/>
    </row>
    <row r="5761" spans="1:5" x14ac:dyDescent="0.2">
      <c r="A5761" s="488" t="s">
        <v>6018</v>
      </c>
      <c r="B5761" s="489">
        <v>222</v>
      </c>
      <c r="C5761" s="490">
        <v>0</v>
      </c>
      <c r="D5761" s="490">
        <v>25.6</v>
      </c>
      <c r="E5761" s="488"/>
    </row>
    <row r="5762" spans="1:5" x14ac:dyDescent="0.2">
      <c r="A5762" s="488" t="s">
        <v>6019</v>
      </c>
      <c r="B5762" s="489">
        <v>164</v>
      </c>
      <c r="C5762" s="490">
        <v>0</v>
      </c>
      <c r="D5762" s="490">
        <v>83.42</v>
      </c>
      <c r="E5762" s="488"/>
    </row>
    <row r="5763" spans="1:5" x14ac:dyDescent="0.2">
      <c r="A5763" s="488" t="s">
        <v>6020</v>
      </c>
      <c r="B5763" s="489">
        <v>537</v>
      </c>
      <c r="C5763" s="490">
        <v>0</v>
      </c>
      <c r="D5763" s="490">
        <v>105.02</v>
      </c>
      <c r="E5763" s="488"/>
    </row>
    <row r="5764" spans="1:5" x14ac:dyDescent="0.2">
      <c r="A5764" s="488" t="s">
        <v>6021</v>
      </c>
      <c r="B5764" s="489">
        <v>194</v>
      </c>
      <c r="C5764" s="490">
        <v>0</v>
      </c>
      <c r="D5764" s="490">
        <v>92.39</v>
      </c>
      <c r="E5764" s="488"/>
    </row>
    <row r="5765" spans="1:5" x14ac:dyDescent="0.2">
      <c r="A5765" s="488" t="s">
        <v>6022</v>
      </c>
      <c r="B5765" s="489">
        <v>73</v>
      </c>
      <c r="C5765" s="490">
        <v>0</v>
      </c>
      <c r="D5765" s="490">
        <v>20.22</v>
      </c>
      <c r="E5765" s="488"/>
    </row>
    <row r="5766" spans="1:5" x14ac:dyDescent="0.2">
      <c r="A5766" s="488" t="s">
        <v>6023</v>
      </c>
      <c r="B5766" s="489">
        <v>359</v>
      </c>
      <c r="C5766" s="490">
        <v>0</v>
      </c>
      <c r="D5766" s="490">
        <v>100.53</v>
      </c>
      <c r="E5766" s="488"/>
    </row>
    <row r="5767" spans="1:5" x14ac:dyDescent="0.2">
      <c r="A5767" s="488" t="s">
        <v>6024</v>
      </c>
      <c r="B5767" s="489">
        <v>316</v>
      </c>
      <c r="C5767" s="490">
        <v>0</v>
      </c>
      <c r="D5767" s="490">
        <v>194.38</v>
      </c>
      <c r="E5767" s="488"/>
    </row>
    <row r="5768" spans="1:5" x14ac:dyDescent="0.2">
      <c r="A5768" s="488" t="s">
        <v>6025</v>
      </c>
      <c r="B5768" s="489">
        <v>508</v>
      </c>
      <c r="C5768" s="490">
        <v>0</v>
      </c>
      <c r="D5768" s="490">
        <v>213.74</v>
      </c>
      <c r="E5768" s="488"/>
    </row>
    <row r="5769" spans="1:5" x14ac:dyDescent="0.2">
      <c r="A5769" s="488" t="s">
        <v>6026</v>
      </c>
      <c r="B5769" s="489">
        <v>371</v>
      </c>
      <c r="C5769" s="490">
        <v>0</v>
      </c>
      <c r="D5769" s="490">
        <v>73.290000000000006</v>
      </c>
      <c r="E5769" s="488"/>
    </row>
    <row r="5770" spans="1:5" x14ac:dyDescent="0.2">
      <c r="A5770" s="488" t="s">
        <v>6027</v>
      </c>
      <c r="B5770" s="489">
        <v>366</v>
      </c>
      <c r="C5770" s="490">
        <v>0</v>
      </c>
      <c r="D5770" s="490">
        <v>37.43</v>
      </c>
      <c r="E5770" s="488"/>
    </row>
    <row r="5771" spans="1:5" x14ac:dyDescent="0.2">
      <c r="A5771" s="488" t="s">
        <v>6028</v>
      </c>
      <c r="B5771" s="489">
        <v>214</v>
      </c>
      <c r="C5771" s="490">
        <v>0</v>
      </c>
      <c r="D5771" s="490">
        <v>119.35</v>
      </c>
      <c r="E5771" s="488"/>
    </row>
    <row r="5772" spans="1:5" x14ac:dyDescent="0.2">
      <c r="A5772" s="488" t="s">
        <v>6029</v>
      </c>
      <c r="B5772" s="489">
        <v>104</v>
      </c>
      <c r="C5772" s="490">
        <v>38.39</v>
      </c>
      <c r="D5772" s="490">
        <v>110.24</v>
      </c>
      <c r="E5772" s="488"/>
    </row>
    <row r="5773" spans="1:5" x14ac:dyDescent="0.2">
      <c r="A5773" s="488" t="s">
        <v>6030</v>
      </c>
      <c r="B5773" s="489">
        <v>219</v>
      </c>
      <c r="C5773" s="490">
        <v>0</v>
      </c>
      <c r="D5773" s="490">
        <v>35.76</v>
      </c>
      <c r="E5773" s="488"/>
    </row>
    <row r="5774" spans="1:5" x14ac:dyDescent="0.2">
      <c r="A5774" s="488" t="s">
        <v>6031</v>
      </c>
      <c r="B5774" s="489">
        <v>262</v>
      </c>
      <c r="C5774" s="490">
        <v>47.72</v>
      </c>
      <c r="D5774" s="490">
        <v>228.72</v>
      </c>
      <c r="E5774" s="488"/>
    </row>
    <row r="5775" spans="1:5" x14ac:dyDescent="0.2">
      <c r="A5775" s="488" t="s">
        <v>6032</v>
      </c>
      <c r="B5775" s="489">
        <v>395</v>
      </c>
      <c r="C5775" s="490">
        <v>0</v>
      </c>
      <c r="D5775" s="490">
        <v>255.15</v>
      </c>
      <c r="E5775" s="488"/>
    </row>
    <row r="5776" spans="1:5" x14ac:dyDescent="0.2">
      <c r="A5776" s="488" t="s">
        <v>6033</v>
      </c>
      <c r="B5776" s="489">
        <v>304</v>
      </c>
      <c r="C5776" s="490">
        <v>0</v>
      </c>
      <c r="D5776" s="490">
        <v>81.89</v>
      </c>
      <c r="E5776" s="488"/>
    </row>
    <row r="5777" spans="1:5" x14ac:dyDescent="0.2">
      <c r="A5777" s="488" t="s">
        <v>6034</v>
      </c>
      <c r="B5777" s="489">
        <v>307</v>
      </c>
      <c r="C5777" s="490">
        <v>0</v>
      </c>
      <c r="D5777" s="490">
        <v>180.74</v>
      </c>
      <c r="E5777" s="488"/>
    </row>
    <row r="5778" spans="1:5" x14ac:dyDescent="0.2">
      <c r="A5778" s="488" t="s">
        <v>6035</v>
      </c>
      <c r="B5778" s="489">
        <v>142</v>
      </c>
      <c r="C5778" s="490">
        <v>284.82</v>
      </c>
      <c r="D5778" s="490">
        <v>382.92</v>
      </c>
      <c r="E5778" s="488"/>
    </row>
    <row r="5779" spans="1:5" x14ac:dyDescent="0.2">
      <c r="A5779" s="488" t="s">
        <v>6036</v>
      </c>
      <c r="B5779" s="489">
        <v>198</v>
      </c>
      <c r="C5779" s="490">
        <v>0</v>
      </c>
      <c r="D5779" s="490">
        <v>38.36</v>
      </c>
      <c r="E5779" s="488"/>
    </row>
    <row r="5780" spans="1:5" x14ac:dyDescent="0.2">
      <c r="A5780" s="488" t="s">
        <v>6037</v>
      </c>
      <c r="B5780" s="489">
        <v>185</v>
      </c>
      <c r="C5780" s="490">
        <v>0</v>
      </c>
      <c r="D5780" s="490">
        <v>88.69</v>
      </c>
      <c r="E5780" s="488"/>
    </row>
    <row r="5781" spans="1:5" x14ac:dyDescent="0.2">
      <c r="A5781" s="488" t="s">
        <v>6038</v>
      </c>
      <c r="B5781" s="489">
        <v>176</v>
      </c>
      <c r="C5781" s="490">
        <v>66.760000000000005</v>
      </c>
      <c r="D5781" s="490">
        <v>188.35</v>
      </c>
      <c r="E5781" s="488"/>
    </row>
    <row r="5782" spans="1:5" x14ac:dyDescent="0.2">
      <c r="A5782" s="488" t="s">
        <v>6039</v>
      </c>
      <c r="B5782" s="489">
        <v>130</v>
      </c>
      <c r="C5782" s="490">
        <v>0</v>
      </c>
      <c r="D5782" s="490">
        <v>23.63</v>
      </c>
      <c r="E5782" s="488"/>
    </row>
    <row r="5783" spans="1:5" x14ac:dyDescent="0.2">
      <c r="A5783" s="488" t="s">
        <v>6040</v>
      </c>
      <c r="B5783" s="489">
        <v>236</v>
      </c>
      <c r="C5783" s="490">
        <v>0</v>
      </c>
      <c r="D5783" s="490">
        <v>121.99</v>
      </c>
      <c r="E5783" s="488"/>
    </row>
    <row r="5784" spans="1:5" x14ac:dyDescent="0.2">
      <c r="A5784" s="488" t="s">
        <v>6041</v>
      </c>
      <c r="B5784" s="489">
        <v>358</v>
      </c>
      <c r="C5784" s="490">
        <v>131.84</v>
      </c>
      <c r="D5784" s="490">
        <v>379.17</v>
      </c>
      <c r="E5784" s="488"/>
    </row>
    <row r="5785" spans="1:5" x14ac:dyDescent="0.2">
      <c r="A5785" s="488" t="s">
        <v>6042</v>
      </c>
      <c r="B5785" s="489">
        <v>276</v>
      </c>
      <c r="C5785" s="490">
        <v>14.4</v>
      </c>
      <c r="D5785" s="490">
        <v>205.08</v>
      </c>
      <c r="E5785" s="488"/>
    </row>
    <row r="5786" spans="1:5" x14ac:dyDescent="0.2">
      <c r="A5786" s="488" t="s">
        <v>6043</v>
      </c>
      <c r="B5786" s="489">
        <v>110</v>
      </c>
      <c r="C5786" s="490">
        <v>8.52</v>
      </c>
      <c r="D5786" s="490">
        <v>84.52</v>
      </c>
      <c r="E5786" s="488"/>
    </row>
    <row r="5787" spans="1:5" x14ac:dyDescent="0.2">
      <c r="A5787" s="488" t="s">
        <v>6044</v>
      </c>
      <c r="B5787" s="489">
        <v>298</v>
      </c>
      <c r="C5787" s="490">
        <v>0</v>
      </c>
      <c r="D5787" s="490">
        <v>190.39</v>
      </c>
      <c r="E5787" s="488"/>
    </row>
    <row r="5788" spans="1:5" x14ac:dyDescent="0.2">
      <c r="A5788" s="488" t="s">
        <v>6045</v>
      </c>
      <c r="B5788" s="489">
        <v>447</v>
      </c>
      <c r="C5788" s="490">
        <v>0</v>
      </c>
      <c r="D5788" s="490">
        <v>236.03</v>
      </c>
      <c r="E5788" s="488"/>
    </row>
    <row r="5789" spans="1:5" x14ac:dyDescent="0.2">
      <c r="A5789" s="488" t="s">
        <v>6046</v>
      </c>
      <c r="B5789" s="489">
        <v>370</v>
      </c>
      <c r="C5789" s="490">
        <v>0</v>
      </c>
      <c r="D5789" s="490">
        <v>67.66</v>
      </c>
      <c r="E5789" s="488"/>
    </row>
    <row r="5790" spans="1:5" x14ac:dyDescent="0.2">
      <c r="A5790" s="488" t="s">
        <v>6047</v>
      </c>
      <c r="B5790" s="489">
        <v>195</v>
      </c>
      <c r="C5790" s="490">
        <v>51.46</v>
      </c>
      <c r="D5790" s="490">
        <v>186.18</v>
      </c>
      <c r="E5790" s="488"/>
    </row>
    <row r="5791" spans="1:5" x14ac:dyDescent="0.2">
      <c r="A5791" s="488" t="s">
        <v>6048</v>
      </c>
      <c r="B5791" s="489">
        <v>70</v>
      </c>
      <c r="C5791" s="490">
        <v>0</v>
      </c>
      <c r="D5791" s="490">
        <v>0</v>
      </c>
      <c r="E5791" s="488"/>
    </row>
    <row r="5792" spans="1:5" x14ac:dyDescent="0.2">
      <c r="A5792" s="488" t="s">
        <v>6049</v>
      </c>
      <c r="B5792" s="489">
        <v>126</v>
      </c>
      <c r="C5792" s="490">
        <v>0</v>
      </c>
      <c r="D5792" s="490">
        <v>42.26</v>
      </c>
      <c r="E5792" s="488"/>
    </row>
    <row r="5793" spans="1:5" x14ac:dyDescent="0.2">
      <c r="A5793" s="488" t="s">
        <v>6050</v>
      </c>
      <c r="B5793" s="489">
        <v>158</v>
      </c>
      <c r="C5793" s="490">
        <v>0</v>
      </c>
      <c r="D5793" s="490">
        <v>107.91</v>
      </c>
      <c r="E5793" s="488"/>
    </row>
    <row r="5794" spans="1:5" x14ac:dyDescent="0.2">
      <c r="A5794" s="488" t="s">
        <v>6051</v>
      </c>
      <c r="B5794" s="489">
        <v>163</v>
      </c>
      <c r="C5794" s="490">
        <v>0</v>
      </c>
      <c r="D5794" s="490">
        <v>94.77</v>
      </c>
      <c r="E5794" s="488"/>
    </row>
    <row r="5795" spans="1:5" x14ac:dyDescent="0.2">
      <c r="A5795" s="488" t="s">
        <v>6052</v>
      </c>
      <c r="B5795" s="489">
        <v>194</v>
      </c>
      <c r="C5795" s="490">
        <v>13.62</v>
      </c>
      <c r="D5795" s="490">
        <v>147.65</v>
      </c>
      <c r="E5795" s="488"/>
    </row>
    <row r="5796" spans="1:5" x14ac:dyDescent="0.2">
      <c r="A5796" s="488" t="s">
        <v>6053</v>
      </c>
      <c r="B5796" s="489">
        <v>339</v>
      </c>
      <c r="C5796" s="490">
        <v>0</v>
      </c>
      <c r="D5796" s="490">
        <v>231.57</v>
      </c>
      <c r="E5796" s="488"/>
    </row>
    <row r="5797" spans="1:5" x14ac:dyDescent="0.2">
      <c r="A5797" s="488" t="s">
        <v>6054</v>
      </c>
      <c r="B5797" s="489">
        <v>178</v>
      </c>
      <c r="C5797" s="490">
        <v>0</v>
      </c>
      <c r="D5797" s="490">
        <v>33.89</v>
      </c>
      <c r="E5797" s="488"/>
    </row>
    <row r="5798" spans="1:5" x14ac:dyDescent="0.2">
      <c r="A5798" s="488" t="s">
        <v>6055</v>
      </c>
      <c r="B5798" s="489">
        <v>190</v>
      </c>
      <c r="C5798" s="490">
        <v>79.19</v>
      </c>
      <c r="D5798" s="490">
        <v>210.46</v>
      </c>
      <c r="E5798" s="488"/>
    </row>
    <row r="5799" spans="1:5" x14ac:dyDescent="0.2">
      <c r="A5799" s="488" t="s">
        <v>6056</v>
      </c>
      <c r="B5799" s="489">
        <v>205</v>
      </c>
      <c r="C5799" s="490">
        <v>200.88</v>
      </c>
      <c r="D5799" s="490">
        <v>342.5</v>
      </c>
      <c r="E5799" s="488"/>
    </row>
    <row r="5800" spans="1:5" x14ac:dyDescent="0.2">
      <c r="A5800" s="488" t="s">
        <v>6057</v>
      </c>
      <c r="B5800" s="489">
        <v>244</v>
      </c>
      <c r="C5800" s="490">
        <v>0</v>
      </c>
      <c r="D5800" s="490">
        <v>30.71</v>
      </c>
      <c r="E5800" s="488"/>
    </row>
    <row r="5801" spans="1:5" x14ac:dyDescent="0.2">
      <c r="A5801" s="488" t="s">
        <v>6058</v>
      </c>
      <c r="B5801" s="489">
        <v>393</v>
      </c>
      <c r="C5801" s="490">
        <v>0</v>
      </c>
      <c r="D5801" s="490">
        <v>29.29</v>
      </c>
      <c r="E5801" s="488"/>
    </row>
    <row r="5802" spans="1:5" x14ac:dyDescent="0.2">
      <c r="A5802" s="488" t="s">
        <v>6059</v>
      </c>
      <c r="B5802" s="489">
        <v>243</v>
      </c>
      <c r="C5802" s="490">
        <v>142.86000000000001</v>
      </c>
      <c r="D5802" s="490">
        <v>310.74</v>
      </c>
      <c r="E5802" s="488"/>
    </row>
    <row r="5803" spans="1:5" x14ac:dyDescent="0.2">
      <c r="A5803" s="488" t="s">
        <v>6060</v>
      </c>
      <c r="B5803" s="489">
        <v>399</v>
      </c>
      <c r="C5803" s="490">
        <v>0</v>
      </c>
      <c r="D5803" s="490">
        <v>123.98</v>
      </c>
      <c r="E5803" s="488"/>
    </row>
    <row r="5804" spans="1:5" x14ac:dyDescent="0.2">
      <c r="A5804" s="488" t="s">
        <v>6061</v>
      </c>
      <c r="B5804" s="489">
        <v>323</v>
      </c>
      <c r="C5804" s="490">
        <v>639.49</v>
      </c>
      <c r="D5804" s="490">
        <v>862.64</v>
      </c>
      <c r="E5804" s="488"/>
    </row>
    <row r="5805" spans="1:5" x14ac:dyDescent="0.2">
      <c r="A5805" s="488" t="s">
        <v>6062</v>
      </c>
      <c r="B5805" s="489">
        <v>115</v>
      </c>
      <c r="C5805" s="490">
        <v>171.23</v>
      </c>
      <c r="D5805" s="490">
        <v>250.68</v>
      </c>
      <c r="E5805" s="488"/>
    </row>
    <row r="5806" spans="1:5" x14ac:dyDescent="0.2">
      <c r="A5806" s="488" t="s">
        <v>6063</v>
      </c>
      <c r="B5806" s="489">
        <v>81</v>
      </c>
      <c r="C5806" s="490">
        <v>0</v>
      </c>
      <c r="D5806" s="490">
        <v>4.72</v>
      </c>
      <c r="E5806" s="488"/>
    </row>
    <row r="5807" spans="1:5" x14ac:dyDescent="0.2">
      <c r="A5807" s="488" t="s">
        <v>6064</v>
      </c>
      <c r="B5807" s="489">
        <v>397</v>
      </c>
      <c r="C5807" s="490">
        <v>108.46</v>
      </c>
      <c r="D5807" s="490">
        <v>382.73</v>
      </c>
      <c r="E5807" s="488"/>
    </row>
    <row r="5808" spans="1:5" x14ac:dyDescent="0.2">
      <c r="A5808" s="488" t="s">
        <v>6065</v>
      </c>
      <c r="B5808" s="489">
        <v>235</v>
      </c>
      <c r="C5808" s="490">
        <v>0</v>
      </c>
      <c r="D5808" s="490">
        <v>134.87</v>
      </c>
      <c r="E5808" s="488"/>
    </row>
    <row r="5809" spans="1:5" x14ac:dyDescent="0.2">
      <c r="A5809" s="488" t="s">
        <v>6066</v>
      </c>
      <c r="B5809" s="489">
        <v>183</v>
      </c>
      <c r="C5809" s="490">
        <v>0</v>
      </c>
      <c r="D5809" s="490">
        <v>86.57</v>
      </c>
      <c r="E5809" s="488"/>
    </row>
    <row r="5810" spans="1:5" x14ac:dyDescent="0.2">
      <c r="A5810" s="488" t="s">
        <v>6067</v>
      </c>
      <c r="B5810" s="489">
        <v>55</v>
      </c>
      <c r="C5810" s="490">
        <v>0</v>
      </c>
      <c r="D5810" s="490">
        <v>27.25</v>
      </c>
      <c r="E5810" s="488"/>
    </row>
    <row r="5811" spans="1:5" x14ac:dyDescent="0.2">
      <c r="A5811" s="488" t="s">
        <v>6068</v>
      </c>
      <c r="B5811" s="489">
        <v>980</v>
      </c>
      <c r="C5811" s="490">
        <v>2737.25</v>
      </c>
      <c r="D5811" s="490">
        <v>3414.29</v>
      </c>
      <c r="E5811" s="488"/>
    </row>
    <row r="5812" spans="1:5" x14ac:dyDescent="0.2">
      <c r="A5812" s="488" t="s">
        <v>6069</v>
      </c>
      <c r="B5812" s="489">
        <v>286</v>
      </c>
      <c r="C5812" s="490">
        <v>777.11</v>
      </c>
      <c r="D5812" s="490">
        <v>974.69</v>
      </c>
      <c r="E5812" s="488"/>
    </row>
    <row r="5813" spans="1:5" x14ac:dyDescent="0.2">
      <c r="A5813" s="488" t="s">
        <v>6070</v>
      </c>
      <c r="B5813" s="489">
        <v>100</v>
      </c>
      <c r="C5813" s="490">
        <v>0</v>
      </c>
      <c r="D5813" s="490">
        <v>11.97</v>
      </c>
      <c r="E5813" s="488"/>
    </row>
    <row r="5814" spans="1:5" x14ac:dyDescent="0.2">
      <c r="A5814" s="488" t="s">
        <v>6071</v>
      </c>
      <c r="B5814" s="489">
        <v>168</v>
      </c>
      <c r="C5814" s="490">
        <v>0</v>
      </c>
      <c r="D5814" s="490">
        <v>99.11</v>
      </c>
      <c r="E5814" s="488"/>
    </row>
    <row r="5815" spans="1:5" x14ac:dyDescent="0.2">
      <c r="A5815" s="488" t="s">
        <v>6072</v>
      </c>
      <c r="B5815" s="489">
        <v>497</v>
      </c>
      <c r="C5815" s="490">
        <v>953.73</v>
      </c>
      <c r="D5815" s="490">
        <v>1297.0899999999999</v>
      </c>
      <c r="E5815" s="488"/>
    </row>
    <row r="5816" spans="1:5" x14ac:dyDescent="0.2">
      <c r="A5816" s="488" t="s">
        <v>6073</v>
      </c>
      <c r="B5816" s="489">
        <v>213</v>
      </c>
      <c r="C5816" s="490">
        <v>0</v>
      </c>
      <c r="D5816" s="490">
        <v>79.87</v>
      </c>
      <c r="E5816" s="488"/>
    </row>
    <row r="5817" spans="1:5" x14ac:dyDescent="0.2">
      <c r="A5817" s="488" t="s">
        <v>6074</v>
      </c>
      <c r="B5817" s="489">
        <v>196</v>
      </c>
      <c r="C5817" s="490">
        <v>82.72</v>
      </c>
      <c r="D5817" s="490">
        <v>218.13</v>
      </c>
      <c r="E5817" s="488"/>
    </row>
    <row r="5818" spans="1:5" x14ac:dyDescent="0.2">
      <c r="A5818" s="488" t="s">
        <v>6075</v>
      </c>
      <c r="B5818" s="489">
        <v>630</v>
      </c>
      <c r="C5818" s="490">
        <v>0</v>
      </c>
      <c r="D5818" s="490">
        <v>112.91</v>
      </c>
      <c r="E5818" s="488"/>
    </row>
    <row r="5819" spans="1:5" x14ac:dyDescent="0.2">
      <c r="A5819" s="488" t="s">
        <v>6076</v>
      </c>
      <c r="B5819" s="489">
        <v>424</v>
      </c>
      <c r="C5819" s="490">
        <v>0</v>
      </c>
      <c r="D5819" s="490">
        <v>137.34</v>
      </c>
      <c r="E5819" s="488"/>
    </row>
    <row r="5820" spans="1:5" x14ac:dyDescent="0.2">
      <c r="A5820" s="488" t="s">
        <v>6077</v>
      </c>
      <c r="B5820" s="489">
        <v>190</v>
      </c>
      <c r="C5820" s="490">
        <v>0</v>
      </c>
      <c r="D5820" s="490">
        <v>34.840000000000003</v>
      </c>
      <c r="E5820" s="488"/>
    </row>
    <row r="5821" spans="1:5" x14ac:dyDescent="0.2">
      <c r="A5821" s="488" t="s">
        <v>6078</v>
      </c>
      <c r="B5821" s="489">
        <v>234</v>
      </c>
      <c r="C5821" s="490">
        <v>0</v>
      </c>
      <c r="D5821" s="490">
        <v>160.82</v>
      </c>
      <c r="E5821" s="488"/>
    </row>
    <row r="5822" spans="1:5" x14ac:dyDescent="0.2">
      <c r="A5822" s="488" t="s">
        <v>6079</v>
      </c>
      <c r="B5822" s="489">
        <v>195</v>
      </c>
      <c r="C5822" s="490">
        <v>0</v>
      </c>
      <c r="D5822" s="490">
        <v>35.36</v>
      </c>
      <c r="E5822" s="488"/>
    </row>
    <row r="5823" spans="1:5" x14ac:dyDescent="0.2">
      <c r="A5823" s="488" t="s">
        <v>6080</v>
      </c>
      <c r="B5823" s="489">
        <v>708</v>
      </c>
      <c r="C5823" s="490">
        <v>0</v>
      </c>
      <c r="D5823" s="490">
        <v>172.55</v>
      </c>
      <c r="E5823" s="488"/>
    </row>
    <row r="5824" spans="1:5" x14ac:dyDescent="0.2">
      <c r="A5824" s="488" t="s">
        <v>6081</v>
      </c>
      <c r="B5824" s="489">
        <v>176</v>
      </c>
      <c r="C5824" s="490">
        <v>0</v>
      </c>
      <c r="D5824" s="490">
        <v>54.83</v>
      </c>
      <c r="E5824" s="488"/>
    </row>
    <row r="5825" spans="1:5" x14ac:dyDescent="0.2">
      <c r="A5825" s="488" t="s">
        <v>6082</v>
      </c>
      <c r="B5825" s="489">
        <v>217</v>
      </c>
      <c r="C5825" s="490">
        <v>0</v>
      </c>
      <c r="D5825" s="490">
        <v>123.78</v>
      </c>
      <c r="E5825" s="488"/>
    </row>
    <row r="5826" spans="1:5" x14ac:dyDescent="0.2">
      <c r="A5826" s="488" t="s">
        <v>6083</v>
      </c>
      <c r="B5826" s="489">
        <v>279</v>
      </c>
      <c r="C5826" s="490">
        <v>0</v>
      </c>
      <c r="D5826" s="490">
        <v>79.180000000000007</v>
      </c>
      <c r="E5826" s="488"/>
    </row>
    <row r="5827" spans="1:5" x14ac:dyDescent="0.2">
      <c r="A5827" s="488" t="s">
        <v>6084</v>
      </c>
      <c r="B5827" s="489">
        <v>315</v>
      </c>
      <c r="C5827" s="490">
        <v>0</v>
      </c>
      <c r="D5827" s="490">
        <v>70.77</v>
      </c>
      <c r="E5827" s="488"/>
    </row>
    <row r="5828" spans="1:5" x14ac:dyDescent="0.2">
      <c r="A5828" s="488" t="s">
        <v>6085</v>
      </c>
      <c r="B5828" s="489">
        <v>176</v>
      </c>
      <c r="C5828" s="490">
        <v>0</v>
      </c>
      <c r="D5828" s="490">
        <v>27.32</v>
      </c>
      <c r="E5828" s="488"/>
    </row>
    <row r="5829" spans="1:5" x14ac:dyDescent="0.2">
      <c r="A5829" s="488" t="s">
        <v>6086</v>
      </c>
      <c r="B5829" s="489">
        <v>199</v>
      </c>
      <c r="C5829" s="490">
        <v>161.91999999999999</v>
      </c>
      <c r="D5829" s="490">
        <v>299.39999999999998</v>
      </c>
      <c r="E5829" s="488"/>
    </row>
    <row r="5830" spans="1:5" x14ac:dyDescent="0.2">
      <c r="A5830" s="488" t="s">
        <v>6087</v>
      </c>
      <c r="B5830" s="489">
        <v>367</v>
      </c>
      <c r="C5830" s="490">
        <v>0</v>
      </c>
      <c r="D5830" s="490">
        <v>171.43</v>
      </c>
      <c r="E5830" s="488"/>
    </row>
    <row r="5831" spans="1:5" x14ac:dyDescent="0.2">
      <c r="A5831" s="488" t="s">
        <v>6088</v>
      </c>
      <c r="B5831" s="489">
        <v>270</v>
      </c>
      <c r="C5831" s="490">
        <v>0</v>
      </c>
      <c r="D5831" s="490">
        <v>17.07</v>
      </c>
      <c r="E5831" s="488"/>
    </row>
    <row r="5832" spans="1:5" x14ac:dyDescent="0.2">
      <c r="A5832" s="488" t="s">
        <v>6089</v>
      </c>
      <c r="B5832" s="489">
        <v>254</v>
      </c>
      <c r="C5832" s="490">
        <v>5.21</v>
      </c>
      <c r="D5832" s="490">
        <v>180.69</v>
      </c>
      <c r="E5832" s="488"/>
    </row>
    <row r="5833" spans="1:5" x14ac:dyDescent="0.2">
      <c r="A5833" s="488" t="s">
        <v>6090</v>
      </c>
      <c r="B5833" s="489">
        <v>378</v>
      </c>
      <c r="C5833" s="490">
        <v>0</v>
      </c>
      <c r="D5833" s="490">
        <v>134.87</v>
      </c>
      <c r="E5833" s="488"/>
    </row>
    <row r="5834" spans="1:5" x14ac:dyDescent="0.2">
      <c r="A5834" s="488" t="s">
        <v>6091</v>
      </c>
      <c r="B5834" s="489">
        <v>245</v>
      </c>
      <c r="C5834" s="490">
        <v>0</v>
      </c>
      <c r="D5834" s="490">
        <v>40.78</v>
      </c>
      <c r="E5834" s="488"/>
    </row>
    <row r="5835" spans="1:5" x14ac:dyDescent="0.2">
      <c r="A5835" s="488" t="s">
        <v>6092</v>
      </c>
      <c r="B5835" s="489">
        <v>282</v>
      </c>
      <c r="C5835" s="490">
        <v>0</v>
      </c>
      <c r="D5835" s="490">
        <v>121.6</v>
      </c>
      <c r="E5835" s="488"/>
    </row>
    <row r="5836" spans="1:5" x14ac:dyDescent="0.2">
      <c r="A5836" s="488" t="s">
        <v>6093</v>
      </c>
      <c r="B5836" s="489">
        <v>322</v>
      </c>
      <c r="C5836" s="490">
        <v>0</v>
      </c>
      <c r="D5836" s="490">
        <v>86.37</v>
      </c>
      <c r="E5836" s="488"/>
    </row>
    <row r="5837" spans="1:5" x14ac:dyDescent="0.2">
      <c r="A5837" s="488" t="s">
        <v>6094</v>
      </c>
      <c r="B5837" s="489">
        <v>170</v>
      </c>
      <c r="C5837" s="490">
        <v>0</v>
      </c>
      <c r="D5837" s="490">
        <v>52.36</v>
      </c>
      <c r="E5837" s="488"/>
    </row>
    <row r="5838" spans="1:5" x14ac:dyDescent="0.2">
      <c r="A5838" s="488" t="s">
        <v>6095</v>
      </c>
      <c r="B5838" s="489">
        <v>512</v>
      </c>
      <c r="C5838" s="490">
        <v>0</v>
      </c>
      <c r="D5838" s="490">
        <v>191.48</v>
      </c>
      <c r="E5838" s="488"/>
    </row>
    <row r="5839" spans="1:5" x14ac:dyDescent="0.2">
      <c r="A5839" s="488" t="s">
        <v>6096</v>
      </c>
      <c r="B5839" s="489">
        <v>301</v>
      </c>
      <c r="C5839" s="490">
        <v>0.7</v>
      </c>
      <c r="D5839" s="490">
        <v>208.65</v>
      </c>
      <c r="E5839" s="488"/>
    </row>
    <row r="5840" spans="1:5" x14ac:dyDescent="0.2">
      <c r="A5840" s="488" t="s">
        <v>6097</v>
      </c>
      <c r="B5840" s="489">
        <v>69</v>
      </c>
      <c r="C5840" s="490">
        <v>0</v>
      </c>
      <c r="D5840" s="490">
        <v>7.36</v>
      </c>
      <c r="E5840" s="488"/>
    </row>
    <row r="5841" spans="1:5" x14ac:dyDescent="0.2">
      <c r="A5841" s="488" t="s">
        <v>6098</v>
      </c>
      <c r="B5841" s="489">
        <v>439</v>
      </c>
      <c r="C5841" s="490">
        <v>0</v>
      </c>
      <c r="D5841" s="490">
        <v>75.34</v>
      </c>
      <c r="E5841" s="488"/>
    </row>
    <row r="5842" spans="1:5" x14ac:dyDescent="0.2">
      <c r="A5842" s="488" t="s">
        <v>6099</v>
      </c>
      <c r="B5842" s="489">
        <v>95</v>
      </c>
      <c r="C5842" s="490">
        <v>94.53</v>
      </c>
      <c r="D5842" s="490">
        <v>160.16</v>
      </c>
      <c r="E5842" s="488"/>
    </row>
    <row r="5843" spans="1:5" x14ac:dyDescent="0.2">
      <c r="A5843" s="488" t="s">
        <v>6100</v>
      </c>
      <c r="B5843" s="489">
        <v>200</v>
      </c>
      <c r="C5843" s="490">
        <v>722.58</v>
      </c>
      <c r="D5843" s="490">
        <v>860.76</v>
      </c>
      <c r="E5843" s="488"/>
    </row>
    <row r="5844" spans="1:5" x14ac:dyDescent="0.2">
      <c r="A5844" s="488" t="s">
        <v>6101</v>
      </c>
      <c r="B5844" s="489">
        <v>540</v>
      </c>
      <c r="C5844" s="490">
        <v>14.52</v>
      </c>
      <c r="D5844" s="490">
        <v>387.59</v>
      </c>
      <c r="E5844" s="488"/>
    </row>
    <row r="5845" spans="1:5" x14ac:dyDescent="0.2">
      <c r="A5845" s="488" t="s">
        <v>6102</v>
      </c>
      <c r="B5845" s="489">
        <v>144</v>
      </c>
      <c r="C5845" s="490">
        <v>0</v>
      </c>
      <c r="D5845" s="490">
        <v>39.03</v>
      </c>
      <c r="E5845" s="488"/>
    </row>
    <row r="5846" spans="1:5" x14ac:dyDescent="0.2">
      <c r="A5846" s="488" t="s">
        <v>6103</v>
      </c>
      <c r="B5846" s="489">
        <v>90</v>
      </c>
      <c r="C5846" s="490">
        <v>53.71</v>
      </c>
      <c r="D5846" s="490">
        <v>115.88</v>
      </c>
      <c r="E5846" s="488"/>
    </row>
    <row r="5847" spans="1:5" x14ac:dyDescent="0.2">
      <c r="A5847" s="488" t="s">
        <v>6104</v>
      </c>
      <c r="B5847" s="489">
        <v>293</v>
      </c>
      <c r="C5847" s="490">
        <v>0</v>
      </c>
      <c r="D5847" s="490">
        <v>20.67</v>
      </c>
      <c r="E5847" s="488"/>
    </row>
    <row r="5848" spans="1:5" x14ac:dyDescent="0.2">
      <c r="A5848" s="488" t="s">
        <v>6105</v>
      </c>
      <c r="B5848" s="489">
        <v>264</v>
      </c>
      <c r="C5848" s="490">
        <v>0</v>
      </c>
      <c r="D5848" s="490">
        <v>167.35</v>
      </c>
      <c r="E5848" s="488"/>
    </row>
    <row r="5849" spans="1:5" x14ac:dyDescent="0.2">
      <c r="A5849" s="488" t="s">
        <v>6106</v>
      </c>
      <c r="B5849" s="489">
        <v>272</v>
      </c>
      <c r="C5849" s="490">
        <v>223.42</v>
      </c>
      <c r="D5849" s="490">
        <v>411.33</v>
      </c>
      <c r="E5849" s="488"/>
    </row>
    <row r="5850" spans="1:5" x14ac:dyDescent="0.2">
      <c r="A5850" s="488" t="s">
        <v>6107</v>
      </c>
      <c r="B5850" s="489">
        <v>230</v>
      </c>
      <c r="C5850" s="490">
        <v>0</v>
      </c>
      <c r="D5850" s="490">
        <v>39.82</v>
      </c>
      <c r="E5850" s="488"/>
    </row>
    <row r="5851" spans="1:5" x14ac:dyDescent="0.2">
      <c r="A5851" s="488" t="s">
        <v>6108</v>
      </c>
      <c r="B5851" s="489">
        <v>90</v>
      </c>
      <c r="C5851" s="490">
        <v>0</v>
      </c>
      <c r="D5851" s="490">
        <v>13.58</v>
      </c>
      <c r="E5851" s="488"/>
    </row>
    <row r="5852" spans="1:5" x14ac:dyDescent="0.2">
      <c r="A5852" s="488" t="s">
        <v>6109</v>
      </c>
      <c r="B5852" s="489">
        <v>422</v>
      </c>
      <c r="C5852" s="490">
        <v>0</v>
      </c>
      <c r="D5852" s="490">
        <v>147.96</v>
      </c>
      <c r="E5852" s="488"/>
    </row>
    <row r="5853" spans="1:5" x14ac:dyDescent="0.2">
      <c r="A5853" s="488" t="s">
        <v>6110</v>
      </c>
      <c r="B5853" s="489">
        <v>221</v>
      </c>
      <c r="C5853" s="490">
        <v>143.19</v>
      </c>
      <c r="D5853" s="490">
        <v>295.87</v>
      </c>
      <c r="E5853" s="488"/>
    </row>
    <row r="5854" spans="1:5" x14ac:dyDescent="0.2">
      <c r="A5854" s="488" t="s">
        <v>6111</v>
      </c>
      <c r="B5854" s="489">
        <v>259</v>
      </c>
      <c r="C5854" s="490">
        <v>0</v>
      </c>
      <c r="D5854" s="490">
        <v>90.96</v>
      </c>
      <c r="E5854" s="488"/>
    </row>
    <row r="5855" spans="1:5" x14ac:dyDescent="0.2">
      <c r="A5855" s="488" t="s">
        <v>6112</v>
      </c>
      <c r="B5855" s="489">
        <v>135</v>
      </c>
      <c r="C5855" s="490">
        <v>0</v>
      </c>
      <c r="D5855" s="490">
        <v>24.14</v>
      </c>
      <c r="E5855" s="488"/>
    </row>
    <row r="5856" spans="1:5" x14ac:dyDescent="0.2">
      <c r="A5856" s="488" t="s">
        <v>6113</v>
      </c>
      <c r="B5856" s="489">
        <v>166</v>
      </c>
      <c r="C5856" s="490">
        <v>0</v>
      </c>
      <c r="D5856" s="490">
        <v>55.01</v>
      </c>
      <c r="E5856" s="488"/>
    </row>
    <row r="5857" spans="1:5" x14ac:dyDescent="0.2">
      <c r="A5857" s="488" t="s">
        <v>6114</v>
      </c>
      <c r="B5857" s="489">
        <v>711</v>
      </c>
      <c r="C5857" s="490">
        <v>0</v>
      </c>
      <c r="D5857" s="490">
        <v>72.69</v>
      </c>
      <c r="E5857" s="488"/>
    </row>
    <row r="5858" spans="1:5" x14ac:dyDescent="0.2">
      <c r="A5858" s="488" t="s">
        <v>6115</v>
      </c>
      <c r="B5858" s="489">
        <v>397</v>
      </c>
      <c r="C5858" s="490">
        <v>98.8</v>
      </c>
      <c r="D5858" s="490">
        <v>373.07</v>
      </c>
      <c r="E5858" s="488"/>
    </row>
    <row r="5859" spans="1:5" x14ac:dyDescent="0.2">
      <c r="A5859" s="488" t="s">
        <v>6116</v>
      </c>
      <c r="B5859" s="489">
        <v>793</v>
      </c>
      <c r="C5859" s="490">
        <v>0</v>
      </c>
      <c r="D5859" s="490">
        <v>192.21</v>
      </c>
      <c r="E5859" s="488"/>
    </row>
    <row r="5860" spans="1:5" x14ac:dyDescent="0.2">
      <c r="A5860" s="488" t="s">
        <v>6117</v>
      </c>
      <c r="B5860" s="489">
        <v>524</v>
      </c>
      <c r="C5860" s="490">
        <v>0</v>
      </c>
      <c r="D5860" s="490">
        <v>178.53</v>
      </c>
      <c r="E5860" s="488"/>
    </row>
    <row r="5861" spans="1:5" x14ac:dyDescent="0.2">
      <c r="A5861" s="488" t="s">
        <v>6118</v>
      </c>
      <c r="B5861" s="489">
        <v>222</v>
      </c>
      <c r="C5861" s="490">
        <v>0</v>
      </c>
      <c r="D5861" s="490">
        <v>42.88</v>
      </c>
      <c r="E5861" s="488"/>
    </row>
    <row r="5862" spans="1:5" x14ac:dyDescent="0.2">
      <c r="A5862" s="488" t="s">
        <v>6119</v>
      </c>
      <c r="B5862" s="489">
        <v>113</v>
      </c>
      <c r="C5862" s="490">
        <v>0</v>
      </c>
      <c r="D5862" s="490">
        <v>21.14</v>
      </c>
      <c r="E5862" s="488"/>
    </row>
    <row r="5863" spans="1:5" x14ac:dyDescent="0.2">
      <c r="A5863" s="488" t="s">
        <v>6120</v>
      </c>
      <c r="B5863" s="489">
        <v>412</v>
      </c>
      <c r="C5863" s="490">
        <v>0</v>
      </c>
      <c r="D5863" s="490">
        <v>50.7</v>
      </c>
      <c r="E5863" s="488"/>
    </row>
    <row r="5864" spans="1:5" x14ac:dyDescent="0.2">
      <c r="A5864" s="488" t="s">
        <v>6121</v>
      </c>
      <c r="B5864" s="489">
        <v>169</v>
      </c>
      <c r="C5864" s="490">
        <v>14.43</v>
      </c>
      <c r="D5864" s="490">
        <v>131.19</v>
      </c>
      <c r="E5864" s="488"/>
    </row>
    <row r="5865" spans="1:5" x14ac:dyDescent="0.2">
      <c r="A5865" s="488" t="s">
        <v>6122</v>
      </c>
      <c r="B5865" s="489">
        <v>271</v>
      </c>
      <c r="C5865" s="490">
        <v>0</v>
      </c>
      <c r="D5865" s="490">
        <v>78.64</v>
      </c>
      <c r="E5865" s="488"/>
    </row>
    <row r="5866" spans="1:5" x14ac:dyDescent="0.2">
      <c r="A5866" s="488" t="s">
        <v>6123</v>
      </c>
      <c r="B5866" s="489">
        <v>190</v>
      </c>
      <c r="C5866" s="490">
        <v>274.87</v>
      </c>
      <c r="D5866" s="490">
        <v>406.13</v>
      </c>
      <c r="E5866" s="488"/>
    </row>
    <row r="5867" spans="1:5" x14ac:dyDescent="0.2">
      <c r="A5867" s="488" t="s">
        <v>6124</v>
      </c>
      <c r="B5867" s="489">
        <v>146</v>
      </c>
      <c r="C5867" s="490">
        <v>0</v>
      </c>
      <c r="D5867" s="490">
        <v>94.97</v>
      </c>
      <c r="E5867" s="488"/>
    </row>
    <row r="5868" spans="1:5" x14ac:dyDescent="0.2">
      <c r="A5868" s="488" t="s">
        <v>6125</v>
      </c>
      <c r="B5868" s="489">
        <v>250</v>
      </c>
      <c r="C5868" s="490">
        <v>547.9</v>
      </c>
      <c r="D5868" s="490">
        <v>720.61</v>
      </c>
      <c r="E5868" s="488"/>
    </row>
    <row r="5869" spans="1:5" x14ac:dyDescent="0.2">
      <c r="A5869" s="488" t="s">
        <v>6126</v>
      </c>
      <c r="B5869" s="489">
        <v>188</v>
      </c>
      <c r="C5869" s="490">
        <v>0</v>
      </c>
      <c r="D5869" s="490">
        <v>74.45</v>
      </c>
      <c r="E5869" s="488"/>
    </row>
    <row r="5870" spans="1:5" x14ac:dyDescent="0.2">
      <c r="A5870" s="488" t="s">
        <v>6127</v>
      </c>
      <c r="B5870" s="489">
        <v>349</v>
      </c>
      <c r="C5870" s="490">
        <v>865.78</v>
      </c>
      <c r="D5870" s="490">
        <v>1106.8900000000001</v>
      </c>
      <c r="E5870" s="488"/>
    </row>
    <row r="5871" spans="1:5" x14ac:dyDescent="0.2">
      <c r="A5871" s="488" t="s">
        <v>6128</v>
      </c>
      <c r="B5871" s="489">
        <v>207</v>
      </c>
      <c r="C5871" s="490">
        <v>640.4</v>
      </c>
      <c r="D5871" s="490">
        <v>783.41</v>
      </c>
      <c r="E5871" s="488"/>
    </row>
    <row r="5872" spans="1:5" x14ac:dyDescent="0.2">
      <c r="A5872" s="488" t="s">
        <v>6129</v>
      </c>
      <c r="B5872" s="489">
        <v>85</v>
      </c>
      <c r="C5872" s="490">
        <v>0</v>
      </c>
      <c r="D5872" s="490">
        <v>32.26</v>
      </c>
      <c r="E5872" s="488"/>
    </row>
    <row r="5873" spans="1:5" x14ac:dyDescent="0.2">
      <c r="A5873" s="488" t="s">
        <v>6130</v>
      </c>
      <c r="B5873" s="489">
        <v>294</v>
      </c>
      <c r="C5873" s="490">
        <v>824.93</v>
      </c>
      <c r="D5873" s="490">
        <v>1028.04</v>
      </c>
      <c r="E5873" s="488"/>
    </row>
    <row r="5874" spans="1:5" x14ac:dyDescent="0.2">
      <c r="A5874" s="488" t="s">
        <v>6131</v>
      </c>
      <c r="B5874" s="489">
        <v>226</v>
      </c>
      <c r="C5874" s="490">
        <v>0</v>
      </c>
      <c r="D5874" s="490">
        <v>62.15</v>
      </c>
      <c r="E5874" s="488"/>
    </row>
    <row r="5875" spans="1:5" x14ac:dyDescent="0.2">
      <c r="A5875" s="488" t="s">
        <v>6132</v>
      </c>
      <c r="B5875" s="489">
        <v>84</v>
      </c>
      <c r="C5875" s="490">
        <v>19.54</v>
      </c>
      <c r="D5875" s="490">
        <v>77.569999999999993</v>
      </c>
      <c r="E5875" s="488"/>
    </row>
    <row r="5876" spans="1:5" x14ac:dyDescent="0.2">
      <c r="A5876" s="488" t="s">
        <v>6133</v>
      </c>
      <c r="B5876" s="489">
        <v>100</v>
      </c>
      <c r="C5876" s="490">
        <v>0</v>
      </c>
      <c r="D5876" s="490">
        <v>13.07</v>
      </c>
      <c r="E5876" s="488"/>
    </row>
    <row r="5877" spans="1:5" x14ac:dyDescent="0.2">
      <c r="A5877" s="488" t="s">
        <v>6134</v>
      </c>
      <c r="B5877" s="489">
        <v>233</v>
      </c>
      <c r="C5877" s="490">
        <v>0</v>
      </c>
      <c r="D5877" s="490">
        <v>56.36</v>
      </c>
      <c r="E5877" s="488"/>
    </row>
    <row r="5878" spans="1:5" x14ac:dyDescent="0.2">
      <c r="A5878" s="488" t="s">
        <v>6135</v>
      </c>
      <c r="B5878" s="489">
        <v>209</v>
      </c>
      <c r="C5878" s="490">
        <v>117.17</v>
      </c>
      <c r="D5878" s="490">
        <v>261.56</v>
      </c>
      <c r="E5878" s="488"/>
    </row>
    <row r="5879" spans="1:5" x14ac:dyDescent="0.2">
      <c r="A5879" s="488" t="s">
        <v>6136</v>
      </c>
      <c r="B5879" s="489">
        <v>288</v>
      </c>
      <c r="C5879" s="490">
        <v>0</v>
      </c>
      <c r="D5879" s="490">
        <v>127.44</v>
      </c>
      <c r="E5879" s="488"/>
    </row>
    <row r="5880" spans="1:5" x14ac:dyDescent="0.2">
      <c r="A5880" s="488" t="s">
        <v>6137</v>
      </c>
      <c r="B5880" s="489">
        <v>466</v>
      </c>
      <c r="C5880" s="490">
        <v>0</v>
      </c>
      <c r="D5880" s="490">
        <v>220.81</v>
      </c>
      <c r="E5880" s="488"/>
    </row>
    <row r="5881" spans="1:5" x14ac:dyDescent="0.2">
      <c r="A5881" s="488" t="s">
        <v>6138</v>
      </c>
      <c r="B5881" s="489">
        <v>145</v>
      </c>
      <c r="C5881" s="490">
        <v>0</v>
      </c>
      <c r="D5881" s="490">
        <v>51.94</v>
      </c>
      <c r="E5881" s="488"/>
    </row>
    <row r="5882" spans="1:5" x14ac:dyDescent="0.2">
      <c r="A5882" s="488" t="s">
        <v>6139</v>
      </c>
      <c r="B5882" s="489">
        <v>595</v>
      </c>
      <c r="C5882" s="490">
        <v>0</v>
      </c>
      <c r="D5882" s="490">
        <v>364.19</v>
      </c>
      <c r="E5882" s="488"/>
    </row>
    <row r="5883" spans="1:5" x14ac:dyDescent="0.2">
      <c r="A5883" s="488" t="s">
        <v>6140</v>
      </c>
      <c r="B5883" s="489">
        <v>168</v>
      </c>
      <c r="C5883" s="490">
        <v>101.38</v>
      </c>
      <c r="D5883" s="490">
        <v>217.45</v>
      </c>
      <c r="E5883" s="488"/>
    </row>
    <row r="5884" spans="1:5" x14ac:dyDescent="0.2">
      <c r="A5884" s="488" t="s">
        <v>6141</v>
      </c>
      <c r="B5884" s="489">
        <v>424</v>
      </c>
      <c r="C5884" s="490">
        <v>43.58</v>
      </c>
      <c r="D5884" s="490">
        <v>336.51</v>
      </c>
      <c r="E5884" s="488"/>
    </row>
    <row r="5885" spans="1:5" x14ac:dyDescent="0.2">
      <c r="A5885" s="488" t="s">
        <v>6142</v>
      </c>
      <c r="B5885" s="489">
        <v>227</v>
      </c>
      <c r="C5885" s="490">
        <v>221.85</v>
      </c>
      <c r="D5885" s="490">
        <v>378.67</v>
      </c>
      <c r="E5885" s="488"/>
    </row>
    <row r="5886" spans="1:5" x14ac:dyDescent="0.2">
      <c r="A5886" s="488" t="s">
        <v>6143</v>
      </c>
      <c r="B5886" s="489">
        <v>376</v>
      </c>
      <c r="C5886" s="490">
        <v>0</v>
      </c>
      <c r="D5886" s="490">
        <v>215.47</v>
      </c>
      <c r="E5886" s="488"/>
    </row>
    <row r="5887" spans="1:5" x14ac:dyDescent="0.2">
      <c r="A5887" s="488" t="s">
        <v>6144</v>
      </c>
      <c r="B5887" s="489">
        <v>338</v>
      </c>
      <c r="C5887" s="490">
        <v>0</v>
      </c>
      <c r="D5887" s="490">
        <v>96.24</v>
      </c>
      <c r="E5887" s="488"/>
    </row>
    <row r="5888" spans="1:5" x14ac:dyDescent="0.2">
      <c r="A5888" s="488" t="s">
        <v>6145</v>
      </c>
      <c r="B5888" s="489">
        <v>206</v>
      </c>
      <c r="C5888" s="490">
        <v>0</v>
      </c>
      <c r="D5888" s="490">
        <v>53.91</v>
      </c>
      <c r="E5888" s="488"/>
    </row>
    <row r="5889" spans="1:5" x14ac:dyDescent="0.2">
      <c r="A5889" s="488" t="s">
        <v>6146</v>
      </c>
      <c r="B5889" s="489">
        <v>223</v>
      </c>
      <c r="C5889" s="490">
        <v>0</v>
      </c>
      <c r="D5889" s="490">
        <v>67.650000000000006</v>
      </c>
      <c r="E5889" s="488"/>
    </row>
    <row r="5890" spans="1:5" x14ac:dyDescent="0.2">
      <c r="A5890" s="488" t="s">
        <v>6147</v>
      </c>
      <c r="B5890" s="489">
        <v>600</v>
      </c>
      <c r="C5890" s="490">
        <v>0</v>
      </c>
      <c r="D5890" s="490">
        <v>224.74</v>
      </c>
      <c r="E5890" s="488"/>
    </row>
    <row r="5891" spans="1:5" x14ac:dyDescent="0.2">
      <c r="A5891" s="488" t="s">
        <v>6148</v>
      </c>
      <c r="B5891" s="489">
        <v>492</v>
      </c>
      <c r="C5891" s="490">
        <v>0</v>
      </c>
      <c r="D5891" s="490">
        <v>138.4</v>
      </c>
      <c r="E5891" s="488"/>
    </row>
    <row r="5892" spans="1:5" x14ac:dyDescent="0.2">
      <c r="A5892" s="488" t="s">
        <v>6149</v>
      </c>
      <c r="B5892" s="489">
        <v>645</v>
      </c>
      <c r="C5892" s="490">
        <v>0</v>
      </c>
      <c r="D5892" s="490">
        <v>145.86000000000001</v>
      </c>
      <c r="E5892" s="488"/>
    </row>
    <row r="5893" spans="1:5" x14ac:dyDescent="0.2">
      <c r="A5893" s="488" t="s">
        <v>6150</v>
      </c>
      <c r="B5893" s="489">
        <v>264</v>
      </c>
      <c r="C5893" s="490">
        <v>87.17</v>
      </c>
      <c r="D5893" s="490">
        <v>269.56</v>
      </c>
      <c r="E5893" s="488"/>
    </row>
    <row r="5894" spans="1:5" x14ac:dyDescent="0.2">
      <c r="A5894" s="488" t="s">
        <v>6151</v>
      </c>
      <c r="B5894" s="489">
        <v>429</v>
      </c>
      <c r="C5894" s="490">
        <v>0</v>
      </c>
      <c r="D5894" s="490">
        <v>89.1</v>
      </c>
      <c r="E5894" s="488"/>
    </row>
    <row r="5895" spans="1:5" x14ac:dyDescent="0.2">
      <c r="A5895" s="488" t="s">
        <v>6152</v>
      </c>
      <c r="B5895" s="489">
        <v>495</v>
      </c>
      <c r="C5895" s="490">
        <v>247.27</v>
      </c>
      <c r="D5895" s="490">
        <v>589.25</v>
      </c>
      <c r="E5895" s="488"/>
    </row>
    <row r="5896" spans="1:5" x14ac:dyDescent="0.2">
      <c r="A5896" s="488" t="s">
        <v>6153</v>
      </c>
      <c r="B5896" s="489">
        <v>260</v>
      </c>
      <c r="C5896" s="490">
        <v>0</v>
      </c>
      <c r="D5896" s="490">
        <v>38.47</v>
      </c>
      <c r="E5896" s="488"/>
    </row>
    <row r="5897" spans="1:5" x14ac:dyDescent="0.2">
      <c r="A5897" s="488" t="s">
        <v>6154</v>
      </c>
      <c r="B5897" s="489">
        <v>207</v>
      </c>
      <c r="C5897" s="490">
        <v>0</v>
      </c>
      <c r="D5897" s="490">
        <v>25.98</v>
      </c>
      <c r="E5897" s="488"/>
    </row>
    <row r="5898" spans="1:5" x14ac:dyDescent="0.2">
      <c r="A5898" s="488" t="s">
        <v>6155</v>
      </c>
      <c r="B5898" s="489">
        <v>314</v>
      </c>
      <c r="C5898" s="490">
        <v>0</v>
      </c>
      <c r="D5898" s="490">
        <v>139.13</v>
      </c>
      <c r="E5898" s="488"/>
    </row>
    <row r="5899" spans="1:5" x14ac:dyDescent="0.2">
      <c r="A5899" s="488" t="s">
        <v>6156</v>
      </c>
      <c r="B5899" s="489">
        <v>73</v>
      </c>
      <c r="C5899" s="490">
        <v>78.42</v>
      </c>
      <c r="D5899" s="490">
        <v>128.85</v>
      </c>
      <c r="E5899" s="488"/>
    </row>
    <row r="5900" spans="1:5" x14ac:dyDescent="0.2">
      <c r="A5900" s="488" t="s">
        <v>6157</v>
      </c>
      <c r="B5900" s="489">
        <v>600</v>
      </c>
      <c r="C5900" s="490">
        <v>0</v>
      </c>
      <c r="D5900" s="490">
        <v>109.56</v>
      </c>
      <c r="E5900" s="488"/>
    </row>
    <row r="5901" spans="1:5" x14ac:dyDescent="0.2">
      <c r="A5901" s="488" t="s">
        <v>6158</v>
      </c>
      <c r="B5901" s="489">
        <v>323</v>
      </c>
      <c r="C5901" s="490">
        <v>0</v>
      </c>
      <c r="D5901" s="490">
        <v>31.75</v>
      </c>
      <c r="E5901" s="488"/>
    </row>
    <row r="5902" spans="1:5" x14ac:dyDescent="0.2">
      <c r="A5902" s="488" t="s">
        <v>6159</v>
      </c>
      <c r="B5902" s="489">
        <v>229</v>
      </c>
      <c r="C5902" s="490">
        <v>0</v>
      </c>
      <c r="D5902" s="490">
        <v>73.7</v>
      </c>
      <c r="E5902" s="488"/>
    </row>
    <row r="5903" spans="1:5" x14ac:dyDescent="0.2">
      <c r="A5903" s="488" t="s">
        <v>6160</v>
      </c>
      <c r="B5903" s="489">
        <v>190</v>
      </c>
      <c r="C5903" s="490">
        <v>0</v>
      </c>
      <c r="D5903" s="490">
        <v>71.19</v>
      </c>
      <c r="E5903" s="488"/>
    </row>
    <row r="5904" spans="1:5" x14ac:dyDescent="0.2">
      <c r="A5904" s="488" t="s">
        <v>6161</v>
      </c>
      <c r="B5904" s="489">
        <v>301</v>
      </c>
      <c r="C5904" s="490">
        <v>146.6</v>
      </c>
      <c r="D5904" s="490">
        <v>354.55</v>
      </c>
      <c r="E5904" s="488"/>
    </row>
    <row r="5905" spans="1:5" x14ac:dyDescent="0.2">
      <c r="A5905" s="488" t="s">
        <v>6162</v>
      </c>
      <c r="B5905" s="489">
        <v>788</v>
      </c>
      <c r="C5905" s="490">
        <v>0</v>
      </c>
      <c r="D5905" s="490">
        <v>74.06</v>
      </c>
      <c r="E5905" s="488"/>
    </row>
    <row r="5906" spans="1:5" x14ac:dyDescent="0.2">
      <c r="A5906" s="488" t="s">
        <v>6163</v>
      </c>
      <c r="B5906" s="489">
        <v>409</v>
      </c>
      <c r="C5906" s="490">
        <v>0</v>
      </c>
      <c r="D5906" s="490">
        <v>129.91999999999999</v>
      </c>
      <c r="E5906" s="488"/>
    </row>
    <row r="5907" spans="1:5" x14ac:dyDescent="0.2">
      <c r="A5907" s="488" t="s">
        <v>6164</v>
      </c>
      <c r="B5907" s="489">
        <v>130</v>
      </c>
      <c r="C5907" s="490">
        <v>0</v>
      </c>
      <c r="D5907" s="490">
        <v>79.98</v>
      </c>
      <c r="E5907" s="488"/>
    </row>
    <row r="5908" spans="1:5" x14ac:dyDescent="0.2">
      <c r="A5908" s="488" t="s">
        <v>6165</v>
      </c>
      <c r="B5908" s="489">
        <v>263</v>
      </c>
      <c r="C5908" s="490">
        <v>0</v>
      </c>
      <c r="D5908" s="490">
        <v>31.66</v>
      </c>
      <c r="E5908" s="488"/>
    </row>
    <row r="5909" spans="1:5" x14ac:dyDescent="0.2">
      <c r="A5909" s="488" t="s">
        <v>6166</v>
      </c>
      <c r="B5909" s="489">
        <v>460</v>
      </c>
      <c r="C5909" s="490">
        <v>0</v>
      </c>
      <c r="D5909" s="490">
        <v>129.16</v>
      </c>
      <c r="E5909" s="488"/>
    </row>
    <row r="5910" spans="1:5" x14ac:dyDescent="0.2">
      <c r="A5910" s="488" t="s">
        <v>6167</v>
      </c>
      <c r="B5910" s="489">
        <v>294</v>
      </c>
      <c r="C5910" s="490">
        <v>0</v>
      </c>
      <c r="D5910" s="490">
        <v>65.739999999999995</v>
      </c>
      <c r="E5910" s="488"/>
    </row>
    <row r="5911" spans="1:5" x14ac:dyDescent="0.2">
      <c r="A5911" s="488" t="s">
        <v>6168</v>
      </c>
      <c r="B5911" s="489">
        <v>223</v>
      </c>
      <c r="C5911" s="490">
        <v>0</v>
      </c>
      <c r="D5911" s="490">
        <v>0</v>
      </c>
      <c r="E5911" s="488"/>
    </row>
    <row r="5912" spans="1:5" x14ac:dyDescent="0.2">
      <c r="A5912" s="488" t="s">
        <v>6169</v>
      </c>
      <c r="B5912" s="489">
        <v>322</v>
      </c>
      <c r="C5912" s="490">
        <v>0</v>
      </c>
      <c r="D5912" s="490">
        <v>100.92</v>
      </c>
      <c r="E5912" s="488"/>
    </row>
    <row r="5913" spans="1:5" x14ac:dyDescent="0.2">
      <c r="A5913" s="488" t="s">
        <v>6170</v>
      </c>
      <c r="B5913" s="489">
        <v>293</v>
      </c>
      <c r="C5913" s="490">
        <v>0</v>
      </c>
      <c r="D5913" s="490">
        <v>108.53</v>
      </c>
      <c r="E5913" s="488"/>
    </row>
    <row r="5914" spans="1:5" x14ac:dyDescent="0.2">
      <c r="A5914" s="488" t="s">
        <v>6171</v>
      </c>
      <c r="B5914" s="489">
        <v>313</v>
      </c>
      <c r="C5914" s="490">
        <v>0</v>
      </c>
      <c r="D5914" s="490">
        <v>73.180000000000007</v>
      </c>
      <c r="E5914" s="488"/>
    </row>
    <row r="5915" spans="1:5" x14ac:dyDescent="0.2">
      <c r="A5915" s="488" t="s">
        <v>6172</v>
      </c>
      <c r="B5915" s="489">
        <v>86</v>
      </c>
      <c r="C5915" s="490">
        <v>151.84</v>
      </c>
      <c r="D5915" s="490">
        <v>211.25</v>
      </c>
      <c r="E5915" s="488"/>
    </row>
    <row r="5916" spans="1:5" x14ac:dyDescent="0.2">
      <c r="A5916" s="488" t="s">
        <v>6173</v>
      </c>
      <c r="B5916" s="489">
        <v>526</v>
      </c>
      <c r="C5916" s="490">
        <v>0</v>
      </c>
      <c r="D5916" s="490">
        <v>229.93</v>
      </c>
      <c r="E5916" s="488"/>
    </row>
    <row r="5917" spans="1:5" x14ac:dyDescent="0.2">
      <c r="A5917" s="488" t="s">
        <v>6174</v>
      </c>
      <c r="B5917" s="489">
        <v>312</v>
      </c>
      <c r="C5917" s="490">
        <v>0</v>
      </c>
      <c r="D5917" s="490">
        <v>47.82</v>
      </c>
      <c r="E5917" s="488"/>
    </row>
    <row r="5918" spans="1:5" x14ac:dyDescent="0.2">
      <c r="A5918" s="488" t="s">
        <v>6175</v>
      </c>
      <c r="B5918" s="489">
        <v>125</v>
      </c>
      <c r="C5918" s="490">
        <v>0</v>
      </c>
      <c r="D5918" s="490">
        <v>71.98</v>
      </c>
      <c r="E5918" s="488"/>
    </row>
    <row r="5919" spans="1:5" x14ac:dyDescent="0.2">
      <c r="A5919" s="488" t="s">
        <v>6176</v>
      </c>
      <c r="B5919" s="489">
        <v>392</v>
      </c>
      <c r="C5919" s="490">
        <v>0</v>
      </c>
      <c r="D5919" s="490">
        <v>98.61</v>
      </c>
      <c r="E5919" s="488"/>
    </row>
    <row r="5920" spans="1:5" x14ac:dyDescent="0.2">
      <c r="A5920" s="488" t="s">
        <v>6177</v>
      </c>
      <c r="B5920" s="489">
        <v>257</v>
      </c>
      <c r="C5920" s="490">
        <v>11.59</v>
      </c>
      <c r="D5920" s="490">
        <v>189.14</v>
      </c>
      <c r="E5920" s="488"/>
    </row>
    <row r="5921" spans="1:5" x14ac:dyDescent="0.2">
      <c r="A5921" s="488" t="s">
        <v>6178</v>
      </c>
      <c r="B5921" s="489">
        <v>49</v>
      </c>
      <c r="C5921" s="490">
        <v>0</v>
      </c>
      <c r="D5921" s="490">
        <v>0</v>
      </c>
      <c r="E5921" s="488"/>
    </row>
    <row r="5922" spans="1:5" x14ac:dyDescent="0.2">
      <c r="A5922" s="488" t="s">
        <v>6179</v>
      </c>
      <c r="B5922" s="489">
        <v>237</v>
      </c>
      <c r="C5922" s="490">
        <v>15.32</v>
      </c>
      <c r="D5922" s="490">
        <v>179.05</v>
      </c>
      <c r="E5922" s="488"/>
    </row>
    <row r="5923" spans="1:5" x14ac:dyDescent="0.2">
      <c r="A5923" s="488" t="s">
        <v>6180</v>
      </c>
      <c r="B5923" s="489">
        <v>133</v>
      </c>
      <c r="C5923" s="490">
        <v>217.92</v>
      </c>
      <c r="D5923" s="490">
        <v>309.81</v>
      </c>
      <c r="E5923" s="488"/>
    </row>
    <row r="5924" spans="1:5" x14ac:dyDescent="0.2">
      <c r="A5924" s="488" t="s">
        <v>6181</v>
      </c>
      <c r="B5924" s="489">
        <v>116</v>
      </c>
      <c r="C5924" s="490">
        <v>65.59</v>
      </c>
      <c r="D5924" s="490">
        <v>145.72999999999999</v>
      </c>
      <c r="E5924" s="488"/>
    </row>
    <row r="5925" spans="1:5" x14ac:dyDescent="0.2">
      <c r="A5925" s="488" t="s">
        <v>6182</v>
      </c>
      <c r="B5925" s="489">
        <v>350</v>
      </c>
      <c r="C5925" s="490">
        <v>660.86</v>
      </c>
      <c r="D5925" s="490">
        <v>902.67</v>
      </c>
      <c r="E5925" s="488"/>
    </row>
    <row r="5926" spans="1:5" x14ac:dyDescent="0.2">
      <c r="A5926" s="488" t="s">
        <v>6183</v>
      </c>
      <c r="B5926" s="489">
        <v>159</v>
      </c>
      <c r="C5926" s="490">
        <v>383.53</v>
      </c>
      <c r="D5926" s="490">
        <v>493.38</v>
      </c>
      <c r="E5926" s="488"/>
    </row>
    <row r="5927" spans="1:5" x14ac:dyDescent="0.2">
      <c r="A5927" s="488" t="s">
        <v>6184</v>
      </c>
      <c r="B5927" s="489">
        <v>284</v>
      </c>
      <c r="C5927" s="490">
        <v>588.96</v>
      </c>
      <c r="D5927" s="490">
        <v>785.16</v>
      </c>
      <c r="E5927" s="488"/>
    </row>
    <row r="5928" spans="1:5" x14ac:dyDescent="0.2">
      <c r="A5928" s="488" t="s">
        <v>6185</v>
      </c>
      <c r="B5928" s="489">
        <v>249</v>
      </c>
      <c r="C5928" s="490">
        <v>632.85</v>
      </c>
      <c r="D5928" s="490">
        <v>804.87</v>
      </c>
      <c r="E5928" s="488"/>
    </row>
    <row r="5929" spans="1:5" x14ac:dyDescent="0.2">
      <c r="A5929" s="488" t="s">
        <v>6186</v>
      </c>
      <c r="B5929" s="489">
        <v>176</v>
      </c>
      <c r="C5929" s="490">
        <v>366.6</v>
      </c>
      <c r="D5929" s="490">
        <v>488.19</v>
      </c>
      <c r="E5929" s="488"/>
    </row>
    <row r="5930" spans="1:5" x14ac:dyDescent="0.2">
      <c r="A5930" s="488" t="s">
        <v>6187</v>
      </c>
      <c r="B5930" s="489">
        <v>99</v>
      </c>
      <c r="C5930" s="490">
        <v>0</v>
      </c>
      <c r="D5930" s="490">
        <v>20.47</v>
      </c>
      <c r="E5930" s="488"/>
    </row>
    <row r="5931" spans="1:5" x14ac:dyDescent="0.2">
      <c r="A5931" s="488" t="s">
        <v>6188</v>
      </c>
      <c r="B5931" s="489">
        <v>184</v>
      </c>
      <c r="C5931" s="490">
        <v>448.72</v>
      </c>
      <c r="D5931" s="490">
        <v>575.84</v>
      </c>
      <c r="E5931" s="488"/>
    </row>
    <row r="5932" spans="1:5" x14ac:dyDescent="0.2">
      <c r="A5932" s="488" t="s">
        <v>6189</v>
      </c>
      <c r="B5932" s="489">
        <v>203</v>
      </c>
      <c r="C5932" s="490">
        <v>501.06</v>
      </c>
      <c r="D5932" s="490">
        <v>641.29999999999995</v>
      </c>
      <c r="E5932" s="488"/>
    </row>
    <row r="5933" spans="1:5" x14ac:dyDescent="0.2">
      <c r="A5933" s="488" t="s">
        <v>6190</v>
      </c>
      <c r="B5933" s="489">
        <v>222</v>
      </c>
      <c r="C5933" s="490">
        <v>614.72</v>
      </c>
      <c r="D5933" s="490">
        <v>768.09</v>
      </c>
      <c r="E5933" s="488"/>
    </row>
    <row r="5934" spans="1:5" x14ac:dyDescent="0.2">
      <c r="A5934" s="488" t="s">
        <v>6191</v>
      </c>
      <c r="B5934" s="489">
        <v>257</v>
      </c>
      <c r="C5934" s="490">
        <v>0</v>
      </c>
      <c r="D5934" s="490">
        <v>134.28</v>
      </c>
      <c r="E5934" s="488"/>
    </row>
    <row r="5935" spans="1:5" x14ac:dyDescent="0.2">
      <c r="A5935" s="488" t="s">
        <v>6192</v>
      </c>
      <c r="B5935" s="489">
        <v>365</v>
      </c>
      <c r="C5935" s="490">
        <v>0</v>
      </c>
      <c r="D5935" s="490">
        <v>196.68</v>
      </c>
      <c r="E5935" s="488"/>
    </row>
    <row r="5936" spans="1:5" x14ac:dyDescent="0.2">
      <c r="A5936" s="488" t="s">
        <v>6193</v>
      </c>
      <c r="B5936" s="489">
        <v>82</v>
      </c>
      <c r="C5936" s="490">
        <v>0</v>
      </c>
      <c r="D5936" s="490">
        <v>14.25</v>
      </c>
      <c r="E5936" s="488"/>
    </row>
    <row r="5937" spans="1:5" x14ac:dyDescent="0.2">
      <c r="A5937" s="488" t="s">
        <v>6194</v>
      </c>
      <c r="B5937" s="489">
        <v>178</v>
      </c>
      <c r="C5937" s="490">
        <v>120.95</v>
      </c>
      <c r="D5937" s="490">
        <v>243.92</v>
      </c>
      <c r="E5937" s="488"/>
    </row>
    <row r="5938" spans="1:5" x14ac:dyDescent="0.2">
      <c r="A5938" s="488" t="s">
        <v>6195</v>
      </c>
      <c r="B5938" s="489">
        <v>349</v>
      </c>
      <c r="C5938" s="490">
        <v>0</v>
      </c>
      <c r="D5938" s="490">
        <v>28.16</v>
      </c>
      <c r="E5938" s="488"/>
    </row>
    <row r="5939" spans="1:5" x14ac:dyDescent="0.2">
      <c r="A5939" s="488" t="s">
        <v>6196</v>
      </c>
      <c r="B5939" s="489">
        <v>209</v>
      </c>
      <c r="C5939" s="490">
        <v>146.88999999999999</v>
      </c>
      <c r="D5939" s="490">
        <v>291.27999999999997</v>
      </c>
      <c r="E5939" s="488"/>
    </row>
    <row r="5940" spans="1:5" x14ac:dyDescent="0.2">
      <c r="A5940" s="488" t="s">
        <v>6197</v>
      </c>
      <c r="B5940" s="489">
        <v>349</v>
      </c>
      <c r="C5940" s="490">
        <v>353.85</v>
      </c>
      <c r="D5940" s="490">
        <v>594.96</v>
      </c>
      <c r="E5940" s="488"/>
    </row>
    <row r="5941" spans="1:5" x14ac:dyDescent="0.2">
      <c r="A5941" s="488" t="s">
        <v>6198</v>
      </c>
      <c r="B5941" s="489">
        <v>278</v>
      </c>
      <c r="C5941" s="490">
        <v>0</v>
      </c>
      <c r="D5941" s="490">
        <v>53.22</v>
      </c>
      <c r="E5941" s="488"/>
    </row>
    <row r="5942" spans="1:5" x14ac:dyDescent="0.2">
      <c r="A5942" s="488" t="s">
        <v>6199</v>
      </c>
      <c r="B5942" s="489">
        <v>482</v>
      </c>
      <c r="C5942" s="490">
        <v>1036.23</v>
      </c>
      <c r="D5942" s="490">
        <v>1369.22</v>
      </c>
      <c r="E5942" s="488"/>
    </row>
    <row r="5943" spans="1:5" x14ac:dyDescent="0.2">
      <c r="A5943" s="488" t="s">
        <v>6200</v>
      </c>
      <c r="B5943" s="489">
        <v>341</v>
      </c>
      <c r="C5943" s="490">
        <v>1030.02</v>
      </c>
      <c r="D5943" s="490">
        <v>1265.5999999999999</v>
      </c>
      <c r="E5943" s="488"/>
    </row>
    <row r="5944" spans="1:5" x14ac:dyDescent="0.2">
      <c r="A5944" s="488" t="s">
        <v>6201</v>
      </c>
      <c r="B5944" s="489">
        <v>65</v>
      </c>
      <c r="C5944" s="490">
        <v>271.63</v>
      </c>
      <c r="D5944" s="490">
        <v>316.54000000000002</v>
      </c>
      <c r="E5944" s="488"/>
    </row>
    <row r="5945" spans="1:5" x14ac:dyDescent="0.2">
      <c r="A5945" s="488" t="s">
        <v>6202</v>
      </c>
      <c r="B5945" s="489">
        <v>195</v>
      </c>
      <c r="C5945" s="490">
        <v>0</v>
      </c>
      <c r="D5945" s="490">
        <v>58.74</v>
      </c>
      <c r="E5945" s="488"/>
    </row>
    <row r="5946" spans="1:5" x14ac:dyDescent="0.2">
      <c r="A5946" s="488" t="s">
        <v>6203</v>
      </c>
      <c r="B5946" s="489">
        <v>89</v>
      </c>
      <c r="C5946" s="490">
        <v>0</v>
      </c>
      <c r="D5946" s="490">
        <v>4.38</v>
      </c>
      <c r="E5946" s="488"/>
    </row>
    <row r="5947" spans="1:5" x14ac:dyDescent="0.2">
      <c r="A5947" s="488" t="s">
        <v>6204</v>
      </c>
      <c r="B5947" s="489">
        <v>429</v>
      </c>
      <c r="C5947" s="490">
        <v>0</v>
      </c>
      <c r="D5947" s="490">
        <v>72.06</v>
      </c>
      <c r="E5947" s="488"/>
    </row>
    <row r="5948" spans="1:5" x14ac:dyDescent="0.2">
      <c r="A5948" s="488" t="s">
        <v>6205</v>
      </c>
      <c r="B5948" s="489">
        <v>123</v>
      </c>
      <c r="C5948" s="490">
        <v>95.72</v>
      </c>
      <c r="D5948" s="490">
        <v>180.69</v>
      </c>
      <c r="E5948" s="488"/>
    </row>
    <row r="5949" spans="1:5" x14ac:dyDescent="0.2">
      <c r="A5949" s="488" t="s">
        <v>6206</v>
      </c>
      <c r="B5949" s="489">
        <v>341</v>
      </c>
      <c r="C5949" s="490">
        <v>0</v>
      </c>
      <c r="D5949" s="490">
        <v>65.02</v>
      </c>
      <c r="E5949" s="488"/>
    </row>
    <row r="5950" spans="1:5" x14ac:dyDescent="0.2">
      <c r="A5950" s="488" t="s">
        <v>6207</v>
      </c>
      <c r="B5950" s="489">
        <v>162</v>
      </c>
      <c r="C5950" s="490">
        <v>145.72</v>
      </c>
      <c r="D5950" s="490">
        <v>257.64</v>
      </c>
      <c r="E5950" s="488"/>
    </row>
    <row r="5951" spans="1:5" x14ac:dyDescent="0.2">
      <c r="A5951" s="488" t="s">
        <v>6208</v>
      </c>
      <c r="B5951" s="489">
        <v>370</v>
      </c>
      <c r="C5951" s="490">
        <v>0</v>
      </c>
      <c r="D5951" s="490">
        <v>87.33</v>
      </c>
      <c r="E5951" s="488"/>
    </row>
    <row r="5952" spans="1:5" x14ac:dyDescent="0.2">
      <c r="A5952" s="488" t="s">
        <v>6209</v>
      </c>
      <c r="B5952" s="489">
        <v>334</v>
      </c>
      <c r="C5952" s="490">
        <v>0</v>
      </c>
      <c r="D5952" s="490">
        <v>57.75</v>
      </c>
      <c r="E5952" s="488"/>
    </row>
    <row r="5953" spans="1:5" x14ac:dyDescent="0.2">
      <c r="A5953" s="488" t="s">
        <v>6210</v>
      </c>
      <c r="B5953" s="489">
        <v>261</v>
      </c>
      <c r="C5953" s="490">
        <v>0</v>
      </c>
      <c r="D5953" s="490">
        <v>45.23</v>
      </c>
      <c r="E5953" s="488"/>
    </row>
    <row r="5954" spans="1:5" x14ac:dyDescent="0.2">
      <c r="A5954" s="488" t="s">
        <v>6211</v>
      </c>
      <c r="B5954" s="489">
        <v>356</v>
      </c>
      <c r="C5954" s="490">
        <v>0</v>
      </c>
      <c r="D5954" s="490">
        <v>55.07</v>
      </c>
      <c r="E5954" s="488"/>
    </row>
    <row r="5955" spans="1:5" x14ac:dyDescent="0.2">
      <c r="A5955" s="488" t="s">
        <v>6212</v>
      </c>
      <c r="B5955" s="489">
        <v>617</v>
      </c>
      <c r="C5955" s="490">
        <v>394.25</v>
      </c>
      <c r="D5955" s="490">
        <v>820.51</v>
      </c>
      <c r="E5955" s="488"/>
    </row>
    <row r="5956" spans="1:5" x14ac:dyDescent="0.2">
      <c r="A5956" s="488" t="s">
        <v>6213</v>
      </c>
      <c r="B5956" s="489">
        <v>264</v>
      </c>
      <c r="C5956" s="490">
        <v>41.3</v>
      </c>
      <c r="D5956" s="490">
        <v>223.68</v>
      </c>
      <c r="E5956" s="488"/>
    </row>
    <row r="5957" spans="1:5" x14ac:dyDescent="0.2">
      <c r="A5957" s="488" t="s">
        <v>6214</v>
      </c>
      <c r="B5957" s="489">
        <v>663</v>
      </c>
      <c r="C5957" s="490">
        <v>108.51</v>
      </c>
      <c r="D5957" s="490">
        <v>566.54999999999995</v>
      </c>
      <c r="E5957" s="488"/>
    </row>
    <row r="5958" spans="1:5" x14ac:dyDescent="0.2">
      <c r="A5958" s="488" t="s">
        <v>6215</v>
      </c>
      <c r="B5958" s="489">
        <v>700</v>
      </c>
      <c r="C5958" s="490">
        <v>0</v>
      </c>
      <c r="D5958" s="490">
        <v>398.02</v>
      </c>
      <c r="E5958" s="488"/>
    </row>
    <row r="5959" spans="1:5" x14ac:dyDescent="0.2">
      <c r="A5959" s="488" t="s">
        <v>6216</v>
      </c>
      <c r="B5959" s="489">
        <v>348</v>
      </c>
      <c r="C5959" s="490">
        <v>1053.1500000000001</v>
      </c>
      <c r="D5959" s="490">
        <v>1293.57</v>
      </c>
      <c r="E5959" s="488"/>
    </row>
    <row r="5960" spans="1:5" x14ac:dyDescent="0.2">
      <c r="A5960" s="488" t="s">
        <v>6217</v>
      </c>
      <c r="B5960" s="489">
        <v>217</v>
      </c>
      <c r="C5960" s="490">
        <v>0</v>
      </c>
      <c r="D5960" s="490">
        <v>132.94999999999999</v>
      </c>
      <c r="E5960" s="488"/>
    </row>
    <row r="5961" spans="1:5" x14ac:dyDescent="0.2">
      <c r="A5961" s="488" t="s">
        <v>6218</v>
      </c>
      <c r="B5961" s="489">
        <v>98</v>
      </c>
      <c r="C5961" s="490">
        <v>0</v>
      </c>
      <c r="D5961" s="490">
        <v>39.729999999999997</v>
      </c>
      <c r="E5961" s="488"/>
    </row>
    <row r="5962" spans="1:5" x14ac:dyDescent="0.2">
      <c r="A5962" s="488" t="s">
        <v>6219</v>
      </c>
      <c r="B5962" s="489">
        <v>234</v>
      </c>
      <c r="C5962" s="490">
        <v>0</v>
      </c>
      <c r="D5962" s="490">
        <v>68.83</v>
      </c>
      <c r="E5962" s="488"/>
    </row>
    <row r="5963" spans="1:5" x14ac:dyDescent="0.2">
      <c r="A5963" s="488" t="s">
        <v>6220</v>
      </c>
      <c r="B5963" s="489">
        <v>246</v>
      </c>
      <c r="C5963" s="490">
        <v>819.05</v>
      </c>
      <c r="D5963" s="490">
        <v>989</v>
      </c>
      <c r="E5963" s="488"/>
    </row>
    <row r="5964" spans="1:5" x14ac:dyDescent="0.2">
      <c r="A5964" s="488" t="s">
        <v>6221</v>
      </c>
      <c r="B5964" s="489">
        <v>231</v>
      </c>
      <c r="C5964" s="490">
        <v>0</v>
      </c>
      <c r="D5964" s="490">
        <v>22.68</v>
      </c>
      <c r="E5964" s="488"/>
    </row>
    <row r="5965" spans="1:5" x14ac:dyDescent="0.2">
      <c r="A5965" s="488" t="s">
        <v>6222</v>
      </c>
      <c r="B5965" s="489">
        <v>166</v>
      </c>
      <c r="C5965" s="490">
        <v>0</v>
      </c>
      <c r="D5965" s="490">
        <v>25.47</v>
      </c>
      <c r="E5965" s="488"/>
    </row>
    <row r="5966" spans="1:5" x14ac:dyDescent="0.2">
      <c r="A5966" s="488" t="s">
        <v>6223</v>
      </c>
      <c r="B5966" s="489">
        <v>93</v>
      </c>
      <c r="C5966" s="490">
        <v>0</v>
      </c>
      <c r="D5966" s="490">
        <v>0</v>
      </c>
      <c r="E5966" s="488"/>
    </row>
    <row r="5967" spans="1:5" x14ac:dyDescent="0.2">
      <c r="A5967" s="488" t="s">
        <v>6224</v>
      </c>
      <c r="B5967" s="489">
        <v>79</v>
      </c>
      <c r="C5967" s="490">
        <v>0</v>
      </c>
      <c r="D5967" s="490">
        <v>13.12</v>
      </c>
      <c r="E5967" s="488"/>
    </row>
    <row r="5968" spans="1:5" x14ac:dyDescent="0.2">
      <c r="A5968" s="488" t="s">
        <v>6225</v>
      </c>
      <c r="B5968" s="489">
        <v>210</v>
      </c>
      <c r="C5968" s="490">
        <v>0</v>
      </c>
      <c r="D5968" s="490">
        <v>122.92</v>
      </c>
      <c r="E5968" s="488"/>
    </row>
    <row r="5969" spans="1:5" x14ac:dyDescent="0.2">
      <c r="A5969" s="488" t="s">
        <v>6226</v>
      </c>
      <c r="B5969" s="489">
        <v>239</v>
      </c>
      <c r="C5969" s="490">
        <v>0</v>
      </c>
      <c r="D5969" s="490">
        <v>75.83</v>
      </c>
      <c r="E5969" s="488"/>
    </row>
    <row r="5970" spans="1:5" x14ac:dyDescent="0.2">
      <c r="A5970" s="488" t="s">
        <v>6227</v>
      </c>
      <c r="B5970" s="489">
        <v>216</v>
      </c>
      <c r="C5970" s="490">
        <v>0</v>
      </c>
      <c r="D5970" s="490">
        <v>29.96</v>
      </c>
      <c r="E5970" s="488"/>
    </row>
    <row r="5971" spans="1:5" x14ac:dyDescent="0.2">
      <c r="A5971" s="488" t="s">
        <v>6228</v>
      </c>
      <c r="B5971" s="489">
        <v>270</v>
      </c>
      <c r="C5971" s="490">
        <v>0</v>
      </c>
      <c r="D5971" s="490">
        <v>40.96</v>
      </c>
      <c r="E5971" s="488"/>
    </row>
    <row r="5972" spans="1:5" x14ac:dyDescent="0.2">
      <c r="A5972" s="488" t="s">
        <v>6229</v>
      </c>
      <c r="B5972" s="489">
        <v>272</v>
      </c>
      <c r="C5972" s="490">
        <v>604.86</v>
      </c>
      <c r="D5972" s="490">
        <v>792.77</v>
      </c>
      <c r="E5972" s="488"/>
    </row>
    <row r="5973" spans="1:5" x14ac:dyDescent="0.2">
      <c r="A5973" s="488" t="s">
        <v>6230</v>
      </c>
      <c r="B5973" s="489">
        <v>194</v>
      </c>
      <c r="C5973" s="490">
        <v>93.62</v>
      </c>
      <c r="D5973" s="490">
        <v>227.64</v>
      </c>
      <c r="E5973" s="488"/>
    </row>
    <row r="5974" spans="1:5" x14ac:dyDescent="0.2">
      <c r="A5974" s="488" t="s">
        <v>6231</v>
      </c>
      <c r="B5974" s="489">
        <v>393</v>
      </c>
      <c r="C5974" s="490">
        <v>856.98</v>
      </c>
      <c r="D5974" s="490">
        <v>1128.49</v>
      </c>
      <c r="E5974" s="488"/>
    </row>
    <row r="5975" spans="1:5" x14ac:dyDescent="0.2">
      <c r="A5975" s="488" t="s">
        <v>6232</v>
      </c>
      <c r="B5975" s="489">
        <v>1258</v>
      </c>
      <c r="C5975" s="490">
        <v>0</v>
      </c>
      <c r="D5975" s="490">
        <v>687.81</v>
      </c>
      <c r="E5975" s="488"/>
    </row>
    <row r="5976" spans="1:5" x14ac:dyDescent="0.2">
      <c r="A5976" s="488" t="s">
        <v>6233</v>
      </c>
      <c r="B5976" s="489">
        <v>94</v>
      </c>
      <c r="C5976" s="490">
        <v>328.15</v>
      </c>
      <c r="D5976" s="490">
        <v>393.09</v>
      </c>
      <c r="E5976" s="488"/>
    </row>
    <row r="5977" spans="1:5" x14ac:dyDescent="0.2">
      <c r="A5977" s="488" t="s">
        <v>6234</v>
      </c>
      <c r="B5977" s="489">
        <v>173</v>
      </c>
      <c r="C5977" s="490">
        <v>0</v>
      </c>
      <c r="D5977" s="490">
        <v>30.69</v>
      </c>
      <c r="E5977" s="488"/>
    </row>
    <row r="5978" spans="1:5" x14ac:dyDescent="0.2">
      <c r="A5978" s="488" t="s">
        <v>6235</v>
      </c>
      <c r="B5978" s="489">
        <v>173</v>
      </c>
      <c r="C5978" s="490">
        <v>0</v>
      </c>
      <c r="D5978" s="490">
        <v>48.45</v>
      </c>
      <c r="E5978" s="488"/>
    </row>
    <row r="5979" spans="1:5" x14ac:dyDescent="0.2">
      <c r="A5979" s="488" t="s">
        <v>6236</v>
      </c>
      <c r="B5979" s="489">
        <v>193</v>
      </c>
      <c r="C5979" s="490">
        <v>475.72</v>
      </c>
      <c r="D5979" s="490">
        <v>609.04999999999995</v>
      </c>
      <c r="E5979" s="488"/>
    </row>
    <row r="5980" spans="1:5" x14ac:dyDescent="0.2">
      <c r="A5980" s="488" t="s">
        <v>6237</v>
      </c>
      <c r="B5980" s="489">
        <v>153</v>
      </c>
      <c r="C5980" s="490">
        <v>116.04</v>
      </c>
      <c r="D5980" s="490">
        <v>221.74</v>
      </c>
      <c r="E5980" s="488"/>
    </row>
    <row r="5981" spans="1:5" x14ac:dyDescent="0.2">
      <c r="A5981" s="488" t="s">
        <v>6238</v>
      </c>
      <c r="B5981" s="489">
        <v>555</v>
      </c>
      <c r="C5981" s="490">
        <v>0</v>
      </c>
      <c r="D5981" s="490">
        <v>5.2</v>
      </c>
      <c r="E5981" s="488"/>
    </row>
    <row r="5982" spans="1:5" x14ac:dyDescent="0.2">
      <c r="A5982" s="488" t="s">
        <v>6239</v>
      </c>
      <c r="B5982" s="489">
        <v>226</v>
      </c>
      <c r="C5982" s="490">
        <v>0</v>
      </c>
      <c r="D5982" s="490">
        <v>83.95</v>
      </c>
      <c r="E5982" s="488"/>
    </row>
    <row r="5983" spans="1:5" x14ac:dyDescent="0.2">
      <c r="A5983" s="488" t="s">
        <v>6240</v>
      </c>
      <c r="B5983" s="489">
        <v>425</v>
      </c>
      <c r="C5983" s="490">
        <v>0</v>
      </c>
      <c r="D5983" s="490">
        <v>48.61</v>
      </c>
      <c r="E5983" s="488"/>
    </row>
    <row r="5984" spans="1:5" x14ac:dyDescent="0.2">
      <c r="A5984" s="488" t="s">
        <v>6241</v>
      </c>
      <c r="B5984" s="489">
        <v>176</v>
      </c>
      <c r="C5984" s="490">
        <v>448.2</v>
      </c>
      <c r="D5984" s="490">
        <v>569.79</v>
      </c>
      <c r="E5984" s="488"/>
    </row>
    <row r="5985" spans="1:5" x14ac:dyDescent="0.2">
      <c r="A5985" s="488" t="s">
        <v>6242</v>
      </c>
      <c r="B5985" s="489">
        <v>277</v>
      </c>
      <c r="C5985" s="490">
        <v>612.49</v>
      </c>
      <c r="D5985" s="490">
        <v>803.86</v>
      </c>
      <c r="E5985" s="488"/>
    </row>
    <row r="5986" spans="1:5" x14ac:dyDescent="0.2">
      <c r="A5986" s="488" t="s">
        <v>6243</v>
      </c>
      <c r="B5986" s="489">
        <v>418</v>
      </c>
      <c r="C5986" s="490">
        <v>913.79</v>
      </c>
      <c r="D5986" s="490">
        <v>1202.57</v>
      </c>
      <c r="E5986" s="488"/>
    </row>
    <row r="5987" spans="1:5" x14ac:dyDescent="0.2">
      <c r="A5987" s="488" t="s">
        <v>6244</v>
      </c>
      <c r="B5987" s="489">
        <v>369</v>
      </c>
      <c r="C5987" s="490">
        <v>1050.7</v>
      </c>
      <c r="D5987" s="490">
        <v>1305.6300000000001</v>
      </c>
      <c r="E5987" s="488"/>
    </row>
    <row r="5988" spans="1:5" x14ac:dyDescent="0.2">
      <c r="A5988" s="488" t="s">
        <v>6245</v>
      </c>
      <c r="B5988" s="489">
        <v>12</v>
      </c>
      <c r="C5988" s="490">
        <v>41.36</v>
      </c>
      <c r="D5988" s="490">
        <v>49.65</v>
      </c>
      <c r="E5988" s="488" t="s">
        <v>344</v>
      </c>
    </row>
    <row r="5989" spans="1:5" x14ac:dyDescent="0.2">
      <c r="A5989" s="488" t="s">
        <v>6246</v>
      </c>
      <c r="B5989" s="489">
        <v>71</v>
      </c>
      <c r="C5989" s="490">
        <v>0</v>
      </c>
      <c r="D5989" s="490">
        <v>21.78</v>
      </c>
      <c r="E5989" s="488"/>
    </row>
    <row r="5990" spans="1:5" x14ac:dyDescent="0.2">
      <c r="A5990" s="488" t="s">
        <v>6247</v>
      </c>
      <c r="B5990" s="489">
        <v>449</v>
      </c>
      <c r="C5990" s="490">
        <v>908.64</v>
      </c>
      <c r="D5990" s="490">
        <v>1218.8399999999999</v>
      </c>
      <c r="E5990" s="488"/>
    </row>
    <row r="5991" spans="1:5" x14ac:dyDescent="0.2">
      <c r="A5991" s="488" t="s">
        <v>6248</v>
      </c>
      <c r="B5991" s="489">
        <v>387</v>
      </c>
      <c r="C5991" s="490">
        <v>0</v>
      </c>
      <c r="D5991" s="490">
        <v>156.69</v>
      </c>
      <c r="E5991" s="488"/>
    </row>
    <row r="5992" spans="1:5" x14ac:dyDescent="0.2">
      <c r="A5992" s="488" t="s">
        <v>6249</v>
      </c>
      <c r="B5992" s="489">
        <v>350</v>
      </c>
      <c r="C5992" s="490">
        <v>0</v>
      </c>
      <c r="D5992" s="490">
        <v>114.38</v>
      </c>
      <c r="E5992" s="488"/>
    </row>
    <row r="5993" spans="1:5" x14ac:dyDescent="0.2">
      <c r="A5993" s="488" t="s">
        <v>6250</v>
      </c>
      <c r="B5993" s="489">
        <v>129</v>
      </c>
      <c r="C5993" s="490">
        <v>1.04</v>
      </c>
      <c r="D5993" s="490">
        <v>90.16</v>
      </c>
      <c r="E5993" s="488"/>
    </row>
    <row r="5994" spans="1:5" x14ac:dyDescent="0.2">
      <c r="A5994" s="488" t="s">
        <v>6251</v>
      </c>
      <c r="B5994" s="489">
        <v>632</v>
      </c>
      <c r="C5994" s="490">
        <v>225.96</v>
      </c>
      <c r="D5994" s="490">
        <v>662.58</v>
      </c>
      <c r="E5994" s="488"/>
    </row>
    <row r="5995" spans="1:5" x14ac:dyDescent="0.2">
      <c r="A5995" s="488" t="s">
        <v>6252</v>
      </c>
      <c r="B5995" s="489">
        <v>338</v>
      </c>
      <c r="C5995" s="490">
        <v>0</v>
      </c>
      <c r="D5995" s="490">
        <v>195.45</v>
      </c>
      <c r="E5995" s="488"/>
    </row>
    <row r="5996" spans="1:5" x14ac:dyDescent="0.2">
      <c r="A5996" s="488" t="s">
        <v>6253</v>
      </c>
      <c r="B5996" s="489">
        <v>444</v>
      </c>
      <c r="C5996" s="490">
        <v>0</v>
      </c>
      <c r="D5996" s="490">
        <v>205.14</v>
      </c>
      <c r="E5996" s="488"/>
    </row>
    <row r="5997" spans="1:5" x14ac:dyDescent="0.2">
      <c r="A5997" s="488" t="s">
        <v>6254</v>
      </c>
      <c r="B5997" s="489">
        <v>281</v>
      </c>
      <c r="C5997" s="490">
        <v>0</v>
      </c>
      <c r="D5997" s="490">
        <v>51</v>
      </c>
      <c r="E5997" s="488"/>
    </row>
    <row r="5998" spans="1:5" x14ac:dyDescent="0.2">
      <c r="A5998" s="488" t="s">
        <v>6255</v>
      </c>
      <c r="B5998" s="489">
        <v>436</v>
      </c>
      <c r="C5998" s="490">
        <v>0</v>
      </c>
      <c r="D5998" s="490">
        <v>80.19</v>
      </c>
      <c r="E5998" s="488"/>
    </row>
    <row r="5999" spans="1:5" x14ac:dyDescent="0.2">
      <c r="A5999" s="488" t="s">
        <v>6256</v>
      </c>
      <c r="B5999" s="489">
        <v>466</v>
      </c>
      <c r="C5999" s="490">
        <v>0</v>
      </c>
      <c r="D5999" s="490">
        <v>76.38</v>
      </c>
      <c r="E5999" s="488"/>
    </row>
    <row r="6000" spans="1:5" x14ac:dyDescent="0.2">
      <c r="A6000" s="488" t="s">
        <v>6257</v>
      </c>
      <c r="B6000" s="489">
        <v>600</v>
      </c>
      <c r="C6000" s="490">
        <v>0</v>
      </c>
      <c r="D6000" s="490">
        <v>108.39</v>
      </c>
      <c r="E6000" s="488"/>
    </row>
    <row r="6001" spans="1:5" x14ac:dyDescent="0.2">
      <c r="A6001" s="488" t="s">
        <v>6258</v>
      </c>
      <c r="B6001" s="489">
        <v>379</v>
      </c>
      <c r="C6001" s="490">
        <v>0</v>
      </c>
      <c r="D6001" s="490">
        <v>237.99</v>
      </c>
      <c r="E6001" s="488"/>
    </row>
    <row r="6002" spans="1:5" x14ac:dyDescent="0.2">
      <c r="A6002" s="488" t="s">
        <v>6259</v>
      </c>
      <c r="B6002" s="489">
        <v>602</v>
      </c>
      <c r="C6002" s="490">
        <v>338.75</v>
      </c>
      <c r="D6002" s="490">
        <v>754.64</v>
      </c>
      <c r="E6002" s="488"/>
    </row>
    <row r="6003" spans="1:5" x14ac:dyDescent="0.2">
      <c r="A6003" s="488" t="s">
        <v>6260</v>
      </c>
      <c r="B6003" s="489">
        <v>324</v>
      </c>
      <c r="C6003" s="490">
        <v>0</v>
      </c>
      <c r="D6003" s="490">
        <v>131.1</v>
      </c>
      <c r="E6003" s="488"/>
    </row>
    <row r="6004" spans="1:5" x14ac:dyDescent="0.2">
      <c r="A6004" s="488" t="s">
        <v>6261</v>
      </c>
      <c r="B6004" s="489">
        <v>382</v>
      </c>
      <c r="C6004" s="490">
        <v>0</v>
      </c>
      <c r="D6004" s="490">
        <v>45.01</v>
      </c>
      <c r="E6004" s="488"/>
    </row>
    <row r="6005" spans="1:5" x14ac:dyDescent="0.2">
      <c r="A6005" s="488" t="s">
        <v>6262</v>
      </c>
      <c r="B6005" s="489">
        <v>347</v>
      </c>
      <c r="C6005" s="490">
        <v>0</v>
      </c>
      <c r="D6005" s="490">
        <v>46.21</v>
      </c>
      <c r="E6005" s="488"/>
    </row>
    <row r="6006" spans="1:5" x14ac:dyDescent="0.2">
      <c r="A6006" s="488" t="s">
        <v>6263</v>
      </c>
      <c r="B6006" s="489">
        <v>345</v>
      </c>
      <c r="C6006" s="490">
        <v>33.659999999999997</v>
      </c>
      <c r="D6006" s="490">
        <v>272.01</v>
      </c>
      <c r="E6006" s="488"/>
    </row>
    <row r="6007" spans="1:5" x14ac:dyDescent="0.2">
      <c r="A6007" s="488" t="s">
        <v>6264</v>
      </c>
      <c r="B6007" s="489">
        <v>297</v>
      </c>
      <c r="C6007" s="490">
        <v>122.42</v>
      </c>
      <c r="D6007" s="490">
        <v>327.60000000000002</v>
      </c>
      <c r="E6007" s="488"/>
    </row>
    <row r="6008" spans="1:5" x14ac:dyDescent="0.2">
      <c r="A6008" s="488" t="s">
        <v>6265</v>
      </c>
      <c r="B6008" s="489">
        <v>201</v>
      </c>
      <c r="C6008" s="490">
        <v>397.59</v>
      </c>
      <c r="D6008" s="490">
        <v>536.46</v>
      </c>
      <c r="E6008" s="488"/>
    </row>
    <row r="6009" spans="1:5" x14ac:dyDescent="0.2">
      <c r="A6009" s="488" t="s">
        <v>6266</v>
      </c>
      <c r="B6009" s="489">
        <v>175</v>
      </c>
      <c r="C6009" s="490">
        <v>63.16</v>
      </c>
      <c r="D6009" s="490">
        <v>184.06</v>
      </c>
      <c r="E6009" s="488"/>
    </row>
    <row r="6010" spans="1:5" x14ac:dyDescent="0.2">
      <c r="A6010" s="488" t="s">
        <v>6267</v>
      </c>
      <c r="B6010" s="489">
        <v>249</v>
      </c>
      <c r="C6010" s="490">
        <v>47.29</v>
      </c>
      <c r="D6010" s="490">
        <v>219.32</v>
      </c>
      <c r="E6010" s="488"/>
    </row>
    <row r="6011" spans="1:5" x14ac:dyDescent="0.2">
      <c r="A6011" s="488" t="s">
        <v>6268</v>
      </c>
      <c r="B6011" s="489">
        <v>537</v>
      </c>
      <c r="C6011" s="490">
        <v>9.7100000000000009</v>
      </c>
      <c r="D6011" s="490">
        <v>380.7</v>
      </c>
      <c r="E6011" s="488"/>
    </row>
    <row r="6012" spans="1:5" x14ac:dyDescent="0.2">
      <c r="A6012" s="488" t="s">
        <v>6269</v>
      </c>
      <c r="B6012" s="489">
        <v>431</v>
      </c>
      <c r="C6012" s="490">
        <v>53.63</v>
      </c>
      <c r="D6012" s="490">
        <v>351.39</v>
      </c>
      <c r="E6012" s="488"/>
    </row>
    <row r="6013" spans="1:5" x14ac:dyDescent="0.2">
      <c r="A6013" s="488" t="s">
        <v>6270</v>
      </c>
      <c r="B6013" s="489">
        <v>272</v>
      </c>
      <c r="C6013" s="490">
        <v>33.93</v>
      </c>
      <c r="D6013" s="490">
        <v>221.84</v>
      </c>
      <c r="E6013" s="488"/>
    </row>
    <row r="6014" spans="1:5" x14ac:dyDescent="0.2">
      <c r="A6014" s="488" t="s">
        <v>6271</v>
      </c>
      <c r="B6014" s="489">
        <v>333</v>
      </c>
      <c r="C6014" s="490">
        <v>0</v>
      </c>
      <c r="D6014" s="490">
        <v>162.30000000000001</v>
      </c>
      <c r="E6014" s="488"/>
    </row>
    <row r="6015" spans="1:5" x14ac:dyDescent="0.2">
      <c r="A6015" s="488" t="s">
        <v>6272</v>
      </c>
      <c r="B6015" s="489">
        <v>1063</v>
      </c>
      <c r="C6015" s="490">
        <v>0</v>
      </c>
      <c r="D6015" s="490">
        <v>311.13</v>
      </c>
      <c r="E6015" s="488"/>
    </row>
    <row r="6016" spans="1:5" x14ac:dyDescent="0.2">
      <c r="A6016" s="488" t="s">
        <v>6273</v>
      </c>
      <c r="B6016" s="489">
        <v>401</v>
      </c>
      <c r="C6016" s="490">
        <v>0</v>
      </c>
      <c r="D6016" s="490">
        <v>194.4</v>
      </c>
      <c r="E6016" s="488"/>
    </row>
    <row r="6017" spans="1:5" x14ac:dyDescent="0.2">
      <c r="A6017" s="488" t="s">
        <v>6274</v>
      </c>
      <c r="B6017" s="489">
        <v>294</v>
      </c>
      <c r="C6017" s="490">
        <v>7.25</v>
      </c>
      <c r="D6017" s="490">
        <v>210.37</v>
      </c>
      <c r="E6017" s="488"/>
    </row>
    <row r="6018" spans="1:5" x14ac:dyDescent="0.2">
      <c r="A6018" s="488" t="s">
        <v>6275</v>
      </c>
      <c r="B6018" s="489">
        <v>263</v>
      </c>
      <c r="C6018" s="490">
        <v>0</v>
      </c>
      <c r="D6018" s="490">
        <v>82.18</v>
      </c>
      <c r="E6018" s="488"/>
    </row>
    <row r="6019" spans="1:5" x14ac:dyDescent="0.2">
      <c r="A6019" s="488" t="s">
        <v>6276</v>
      </c>
      <c r="B6019" s="489">
        <v>214</v>
      </c>
      <c r="C6019" s="490">
        <v>0</v>
      </c>
      <c r="D6019" s="490">
        <v>39.99</v>
      </c>
      <c r="E6019" s="488"/>
    </row>
    <row r="6020" spans="1:5" x14ac:dyDescent="0.2">
      <c r="A6020" s="488" t="s">
        <v>6277</v>
      </c>
      <c r="B6020" s="489">
        <v>362</v>
      </c>
      <c r="C6020" s="490">
        <v>0</v>
      </c>
      <c r="D6020" s="490">
        <v>8.89</v>
      </c>
      <c r="E6020" s="488"/>
    </row>
    <row r="6021" spans="1:5" x14ac:dyDescent="0.2">
      <c r="A6021" s="488" t="s">
        <v>6278</v>
      </c>
      <c r="B6021" s="489">
        <v>316</v>
      </c>
      <c r="C6021" s="490">
        <v>0</v>
      </c>
      <c r="D6021" s="490">
        <v>92.78</v>
      </c>
      <c r="E6021" s="488"/>
    </row>
    <row r="6022" spans="1:5" x14ac:dyDescent="0.2">
      <c r="A6022" s="488" t="s">
        <v>6279</v>
      </c>
      <c r="B6022" s="489">
        <v>343</v>
      </c>
      <c r="C6022" s="490">
        <v>0</v>
      </c>
      <c r="D6022" s="490">
        <v>131.58000000000001</v>
      </c>
      <c r="E6022" s="488"/>
    </row>
    <row r="6023" spans="1:5" x14ac:dyDescent="0.2">
      <c r="A6023" s="488" t="s">
        <v>6280</v>
      </c>
      <c r="B6023" s="489">
        <v>255</v>
      </c>
      <c r="C6023" s="490">
        <v>0</v>
      </c>
      <c r="D6023" s="490">
        <v>47.68</v>
      </c>
      <c r="E6023" s="488"/>
    </row>
    <row r="6024" spans="1:5" x14ac:dyDescent="0.2">
      <c r="A6024" s="488" t="s">
        <v>6281</v>
      </c>
      <c r="B6024" s="489">
        <v>173</v>
      </c>
      <c r="C6024" s="490">
        <v>200</v>
      </c>
      <c r="D6024" s="490">
        <v>319.52</v>
      </c>
      <c r="E6024" s="488"/>
    </row>
    <row r="6025" spans="1:5" x14ac:dyDescent="0.2">
      <c r="A6025" s="488" t="s">
        <v>6282</v>
      </c>
      <c r="B6025" s="489">
        <v>480</v>
      </c>
      <c r="C6025" s="490">
        <v>37.94</v>
      </c>
      <c r="D6025" s="490">
        <v>369.56</v>
      </c>
      <c r="E6025" s="488"/>
    </row>
    <row r="6026" spans="1:5" x14ac:dyDescent="0.2">
      <c r="A6026" s="488" t="s">
        <v>6283</v>
      </c>
      <c r="B6026" s="489">
        <v>440</v>
      </c>
      <c r="C6026" s="490">
        <v>2.64</v>
      </c>
      <c r="D6026" s="490">
        <v>306.62</v>
      </c>
      <c r="E6026" s="488"/>
    </row>
    <row r="6027" spans="1:5" x14ac:dyDescent="0.2">
      <c r="A6027" s="488" t="s">
        <v>6284</v>
      </c>
      <c r="B6027" s="489">
        <v>382</v>
      </c>
      <c r="C6027" s="490">
        <v>296.52999999999997</v>
      </c>
      <c r="D6027" s="490">
        <v>560.44000000000005</v>
      </c>
      <c r="E6027" s="488"/>
    </row>
    <row r="6028" spans="1:5" x14ac:dyDescent="0.2">
      <c r="A6028" s="488" t="s">
        <v>6285</v>
      </c>
      <c r="B6028" s="489">
        <v>972</v>
      </c>
      <c r="C6028" s="490">
        <v>909.3</v>
      </c>
      <c r="D6028" s="490">
        <v>1580.82</v>
      </c>
      <c r="E6028" s="488"/>
    </row>
    <row r="6029" spans="1:5" x14ac:dyDescent="0.2">
      <c r="A6029" s="488" t="s">
        <v>6286</v>
      </c>
      <c r="B6029" s="489">
        <v>876</v>
      </c>
      <c r="C6029" s="490">
        <v>0</v>
      </c>
      <c r="D6029" s="490">
        <v>415.05</v>
      </c>
      <c r="E6029" s="488"/>
    </row>
    <row r="6030" spans="1:5" x14ac:dyDescent="0.2">
      <c r="A6030" s="488" t="s">
        <v>6287</v>
      </c>
      <c r="B6030" s="489">
        <v>267</v>
      </c>
      <c r="C6030" s="490">
        <v>0</v>
      </c>
      <c r="D6030" s="490">
        <v>126.67</v>
      </c>
      <c r="E6030" s="488"/>
    </row>
    <row r="6031" spans="1:5" x14ac:dyDescent="0.2">
      <c r="A6031" s="488" t="s">
        <v>6288</v>
      </c>
      <c r="B6031" s="489">
        <v>154</v>
      </c>
      <c r="C6031" s="490">
        <v>0</v>
      </c>
      <c r="D6031" s="490">
        <v>91.62</v>
      </c>
      <c r="E6031" s="488"/>
    </row>
    <row r="6032" spans="1:5" x14ac:dyDescent="0.2">
      <c r="A6032" s="488" t="s">
        <v>6289</v>
      </c>
      <c r="B6032" s="489">
        <v>211</v>
      </c>
      <c r="C6032" s="490">
        <v>0</v>
      </c>
      <c r="D6032" s="490">
        <v>52.59</v>
      </c>
      <c r="E6032" s="488"/>
    </row>
    <row r="6033" spans="1:5" x14ac:dyDescent="0.2">
      <c r="A6033" s="488" t="s">
        <v>6290</v>
      </c>
      <c r="B6033" s="489">
        <v>453</v>
      </c>
      <c r="C6033" s="490">
        <v>0</v>
      </c>
      <c r="D6033" s="490">
        <v>151.79</v>
      </c>
      <c r="E6033" s="488"/>
    </row>
    <row r="6034" spans="1:5" x14ac:dyDescent="0.2">
      <c r="A6034" s="488" t="s">
        <v>6291</v>
      </c>
      <c r="B6034" s="489">
        <v>177</v>
      </c>
      <c r="C6034" s="490">
        <v>258.55</v>
      </c>
      <c r="D6034" s="490">
        <v>380.84</v>
      </c>
      <c r="E6034" s="488"/>
    </row>
    <row r="6035" spans="1:5" x14ac:dyDescent="0.2">
      <c r="A6035" s="488" t="s">
        <v>6292</v>
      </c>
      <c r="B6035" s="489">
        <v>177</v>
      </c>
      <c r="C6035" s="490">
        <v>144.24</v>
      </c>
      <c r="D6035" s="490">
        <v>266.52999999999997</v>
      </c>
      <c r="E6035" s="488"/>
    </row>
    <row r="6036" spans="1:5" x14ac:dyDescent="0.2">
      <c r="A6036" s="488" t="s">
        <v>6293</v>
      </c>
      <c r="B6036" s="489">
        <v>401</v>
      </c>
      <c r="C6036" s="490">
        <v>135.83000000000001</v>
      </c>
      <c r="D6036" s="490">
        <v>412.87</v>
      </c>
      <c r="E6036" s="488"/>
    </row>
    <row r="6037" spans="1:5" x14ac:dyDescent="0.2">
      <c r="A6037" s="488" t="s">
        <v>6294</v>
      </c>
      <c r="B6037" s="489">
        <v>712</v>
      </c>
      <c r="C6037" s="490">
        <v>636.9</v>
      </c>
      <c r="D6037" s="490">
        <v>1128.8</v>
      </c>
      <c r="E6037" s="488"/>
    </row>
    <row r="6038" spans="1:5" x14ac:dyDescent="0.2">
      <c r="A6038" s="488" t="s">
        <v>6295</v>
      </c>
      <c r="B6038" s="489">
        <v>342</v>
      </c>
      <c r="C6038" s="490">
        <v>0</v>
      </c>
      <c r="D6038" s="490">
        <v>192.04</v>
      </c>
      <c r="E6038" s="488"/>
    </row>
    <row r="6039" spans="1:5" x14ac:dyDescent="0.2">
      <c r="A6039" s="488" t="s">
        <v>6296</v>
      </c>
      <c r="B6039" s="489">
        <v>758</v>
      </c>
      <c r="C6039" s="490">
        <v>0</v>
      </c>
      <c r="D6039" s="490">
        <v>283.44</v>
      </c>
      <c r="E6039" s="488"/>
    </row>
    <row r="6040" spans="1:5" x14ac:dyDescent="0.2">
      <c r="A6040" s="488" t="s">
        <v>6297</v>
      </c>
      <c r="B6040" s="489">
        <v>698</v>
      </c>
      <c r="C6040" s="490">
        <v>0</v>
      </c>
      <c r="D6040" s="490">
        <v>206</v>
      </c>
      <c r="E6040" s="488"/>
    </row>
    <row r="6041" spans="1:5" x14ac:dyDescent="0.2">
      <c r="A6041" s="488" t="s">
        <v>6298</v>
      </c>
      <c r="B6041" s="489">
        <v>907</v>
      </c>
      <c r="C6041" s="490">
        <v>0</v>
      </c>
      <c r="D6041" s="490">
        <v>189.03</v>
      </c>
      <c r="E6041" s="488"/>
    </row>
    <row r="6042" spans="1:5" x14ac:dyDescent="0.2">
      <c r="A6042" s="488" t="s">
        <v>6299</v>
      </c>
      <c r="B6042" s="489">
        <v>365</v>
      </c>
      <c r="C6042" s="490">
        <v>0</v>
      </c>
      <c r="D6042" s="490">
        <v>113.31</v>
      </c>
      <c r="E6042" s="488"/>
    </row>
    <row r="6043" spans="1:5" x14ac:dyDescent="0.2">
      <c r="A6043" s="488" t="s">
        <v>6300</v>
      </c>
      <c r="B6043" s="489">
        <v>183</v>
      </c>
      <c r="C6043" s="490">
        <v>245.74</v>
      </c>
      <c r="D6043" s="490">
        <v>372.17</v>
      </c>
      <c r="E6043" s="488"/>
    </row>
    <row r="6044" spans="1:5" x14ac:dyDescent="0.2">
      <c r="A6044" s="488" t="s">
        <v>6301</v>
      </c>
      <c r="B6044" s="489">
        <v>421</v>
      </c>
      <c r="C6044" s="490">
        <v>0</v>
      </c>
      <c r="D6044" s="490">
        <v>126.46</v>
      </c>
      <c r="E6044" s="488"/>
    </row>
    <row r="6045" spans="1:5" x14ac:dyDescent="0.2">
      <c r="A6045" s="488" t="s">
        <v>6302</v>
      </c>
      <c r="B6045" s="489">
        <v>705</v>
      </c>
      <c r="C6045" s="490">
        <v>0</v>
      </c>
      <c r="D6045" s="490">
        <v>299.38</v>
      </c>
      <c r="E6045" s="488"/>
    </row>
    <row r="6046" spans="1:5" x14ac:dyDescent="0.2">
      <c r="A6046" s="488" t="s">
        <v>6303</v>
      </c>
      <c r="B6046" s="489">
        <v>258</v>
      </c>
      <c r="C6046" s="490">
        <v>0</v>
      </c>
      <c r="D6046" s="490">
        <v>72.819999999999993</v>
      </c>
      <c r="E6046" s="488"/>
    </row>
    <row r="6047" spans="1:5" x14ac:dyDescent="0.2">
      <c r="A6047" s="488" t="s">
        <v>6304</v>
      </c>
      <c r="B6047" s="489">
        <v>277</v>
      </c>
      <c r="C6047" s="490">
        <v>0</v>
      </c>
      <c r="D6047" s="490">
        <v>32.36</v>
      </c>
      <c r="E6047" s="488"/>
    </row>
    <row r="6048" spans="1:5" x14ac:dyDescent="0.2">
      <c r="A6048" s="488" t="s">
        <v>6305</v>
      </c>
      <c r="B6048" s="489">
        <v>274</v>
      </c>
      <c r="C6048" s="490">
        <v>61.84</v>
      </c>
      <c r="D6048" s="490">
        <v>251.14</v>
      </c>
      <c r="E6048" s="488"/>
    </row>
    <row r="6049" spans="1:5" x14ac:dyDescent="0.2">
      <c r="A6049" s="488" t="s">
        <v>6306</v>
      </c>
      <c r="B6049" s="489">
        <v>472</v>
      </c>
      <c r="C6049" s="490">
        <v>0</v>
      </c>
      <c r="D6049" s="490">
        <v>204.72</v>
      </c>
      <c r="E6049" s="488"/>
    </row>
    <row r="6050" spans="1:5" x14ac:dyDescent="0.2">
      <c r="A6050" s="488" t="s">
        <v>6307</v>
      </c>
      <c r="B6050" s="489">
        <v>913</v>
      </c>
      <c r="C6050" s="490">
        <v>0</v>
      </c>
      <c r="D6050" s="490">
        <v>307.41000000000003</v>
      </c>
      <c r="E6050" s="488"/>
    </row>
    <row r="6051" spans="1:5" x14ac:dyDescent="0.2">
      <c r="A6051" s="488" t="s">
        <v>6308</v>
      </c>
      <c r="B6051" s="489">
        <v>440</v>
      </c>
      <c r="C6051" s="490">
        <v>0</v>
      </c>
      <c r="D6051" s="490">
        <v>16.399999999999999</v>
      </c>
      <c r="E6051" s="488"/>
    </row>
    <row r="6052" spans="1:5" x14ac:dyDescent="0.2">
      <c r="A6052" s="488" t="s">
        <v>6309</v>
      </c>
      <c r="B6052" s="489">
        <v>95</v>
      </c>
      <c r="C6052" s="490">
        <v>0</v>
      </c>
      <c r="D6052" s="490">
        <v>46.69</v>
      </c>
      <c r="E6052" s="488"/>
    </row>
    <row r="6053" spans="1:5" x14ac:dyDescent="0.2">
      <c r="A6053" s="488" t="s">
        <v>6310</v>
      </c>
      <c r="B6053" s="489">
        <v>329</v>
      </c>
      <c r="C6053" s="490">
        <v>0</v>
      </c>
      <c r="D6053" s="490">
        <v>69.680000000000007</v>
      </c>
      <c r="E6053" s="488"/>
    </row>
    <row r="6054" spans="1:5" x14ac:dyDescent="0.2">
      <c r="A6054" s="488" t="s">
        <v>6311</v>
      </c>
      <c r="B6054" s="489">
        <v>207</v>
      </c>
      <c r="C6054" s="490">
        <v>239.99</v>
      </c>
      <c r="D6054" s="490">
        <v>383</v>
      </c>
      <c r="E6054" s="488"/>
    </row>
    <row r="6055" spans="1:5" x14ac:dyDescent="0.2">
      <c r="A6055" s="488" t="s">
        <v>6312</v>
      </c>
      <c r="B6055" s="489">
        <v>344</v>
      </c>
      <c r="C6055" s="490">
        <v>79.709999999999994</v>
      </c>
      <c r="D6055" s="490">
        <v>317.37</v>
      </c>
      <c r="E6055" s="488"/>
    </row>
    <row r="6056" spans="1:5" x14ac:dyDescent="0.2">
      <c r="A6056" s="488" t="s">
        <v>6313</v>
      </c>
      <c r="B6056" s="489">
        <v>167</v>
      </c>
      <c r="C6056" s="490">
        <v>0</v>
      </c>
      <c r="D6056" s="490">
        <v>29.66</v>
      </c>
      <c r="E6056" s="488"/>
    </row>
    <row r="6057" spans="1:5" x14ac:dyDescent="0.2">
      <c r="A6057" s="488" t="s">
        <v>6314</v>
      </c>
      <c r="B6057" s="489">
        <v>261</v>
      </c>
      <c r="C6057" s="490">
        <v>0</v>
      </c>
      <c r="D6057" s="490">
        <v>101.97</v>
      </c>
      <c r="E6057" s="488"/>
    </row>
    <row r="6058" spans="1:5" x14ac:dyDescent="0.2">
      <c r="A6058" s="488" t="s">
        <v>6315</v>
      </c>
      <c r="B6058" s="489">
        <v>360</v>
      </c>
      <c r="C6058" s="490">
        <v>0</v>
      </c>
      <c r="D6058" s="490">
        <v>113.16</v>
      </c>
      <c r="E6058" s="488"/>
    </row>
    <row r="6059" spans="1:5" x14ac:dyDescent="0.2">
      <c r="A6059" s="488" t="s">
        <v>6316</v>
      </c>
      <c r="B6059" s="489">
        <v>705</v>
      </c>
      <c r="C6059" s="490">
        <v>0</v>
      </c>
      <c r="D6059" s="490">
        <v>193.61</v>
      </c>
      <c r="E6059" s="488"/>
    </row>
    <row r="6060" spans="1:5" x14ac:dyDescent="0.2">
      <c r="A6060" s="488" t="s">
        <v>6317</v>
      </c>
      <c r="B6060" s="489">
        <v>354</v>
      </c>
      <c r="C6060" s="490">
        <v>0</v>
      </c>
      <c r="D6060" s="490">
        <v>138.68</v>
      </c>
      <c r="E6060" s="488"/>
    </row>
    <row r="6061" spans="1:5" x14ac:dyDescent="0.2">
      <c r="A6061" s="488" t="s">
        <v>6318</v>
      </c>
      <c r="B6061" s="489">
        <v>379</v>
      </c>
      <c r="C6061" s="490">
        <v>0</v>
      </c>
      <c r="D6061" s="490">
        <v>146.91999999999999</v>
      </c>
      <c r="E6061" s="488"/>
    </row>
    <row r="6062" spans="1:5" x14ac:dyDescent="0.2">
      <c r="A6062" s="488" t="s">
        <v>6319</v>
      </c>
      <c r="B6062" s="489">
        <v>376</v>
      </c>
      <c r="C6062" s="490">
        <v>1281.78</v>
      </c>
      <c r="D6062" s="490">
        <v>1541.54</v>
      </c>
      <c r="E6062" s="488"/>
    </row>
    <row r="6063" spans="1:5" x14ac:dyDescent="0.2">
      <c r="A6063" s="488" t="s">
        <v>6320</v>
      </c>
      <c r="B6063" s="489">
        <v>189</v>
      </c>
      <c r="C6063" s="490">
        <v>60.31</v>
      </c>
      <c r="D6063" s="490">
        <v>190.89</v>
      </c>
      <c r="E6063" s="488"/>
    </row>
    <row r="6064" spans="1:5" x14ac:dyDescent="0.2">
      <c r="A6064" s="488" t="s">
        <v>6321</v>
      </c>
      <c r="B6064" s="489">
        <v>523</v>
      </c>
      <c r="C6064" s="490">
        <v>54.63</v>
      </c>
      <c r="D6064" s="490">
        <v>415.95</v>
      </c>
      <c r="E6064" s="488"/>
    </row>
    <row r="6065" spans="1:5" x14ac:dyDescent="0.2">
      <c r="A6065" s="488" t="s">
        <v>6322</v>
      </c>
      <c r="B6065" s="489">
        <v>647</v>
      </c>
      <c r="C6065" s="490">
        <v>0</v>
      </c>
      <c r="D6065" s="490">
        <v>150.68</v>
      </c>
      <c r="E6065" s="488"/>
    </row>
    <row r="6066" spans="1:5" x14ac:dyDescent="0.2">
      <c r="A6066" s="488" t="s">
        <v>6323</v>
      </c>
      <c r="B6066" s="489">
        <v>649</v>
      </c>
      <c r="C6066" s="490">
        <v>0</v>
      </c>
      <c r="D6066" s="490">
        <v>200.53</v>
      </c>
      <c r="E6066" s="488"/>
    </row>
    <row r="6067" spans="1:5" x14ac:dyDescent="0.2">
      <c r="A6067" s="488" t="s">
        <v>6324</v>
      </c>
      <c r="B6067" s="489">
        <v>331</v>
      </c>
      <c r="C6067" s="490">
        <v>0</v>
      </c>
      <c r="D6067" s="490">
        <v>87.46</v>
      </c>
      <c r="E6067" s="488"/>
    </row>
    <row r="6068" spans="1:5" x14ac:dyDescent="0.2">
      <c r="A6068" s="488" t="s">
        <v>6325</v>
      </c>
      <c r="B6068" s="489">
        <v>354</v>
      </c>
      <c r="C6068" s="490">
        <v>0</v>
      </c>
      <c r="D6068" s="490">
        <v>72.52</v>
      </c>
      <c r="E6068" s="488"/>
    </row>
    <row r="6069" spans="1:5" x14ac:dyDescent="0.2">
      <c r="A6069" s="488" t="s">
        <v>6326</v>
      </c>
      <c r="B6069" s="489">
        <v>431</v>
      </c>
      <c r="C6069" s="490">
        <v>0</v>
      </c>
      <c r="D6069" s="490">
        <v>166.72</v>
      </c>
      <c r="E6069" s="488"/>
    </row>
    <row r="6070" spans="1:5" x14ac:dyDescent="0.2">
      <c r="A6070" s="488" t="s">
        <v>6327</v>
      </c>
      <c r="B6070" s="489">
        <v>80</v>
      </c>
      <c r="C6070" s="490">
        <v>181.65</v>
      </c>
      <c r="D6070" s="490">
        <v>236.92</v>
      </c>
      <c r="E6070" s="488"/>
    </row>
    <row r="6071" spans="1:5" x14ac:dyDescent="0.2">
      <c r="A6071" s="488" t="s">
        <v>6328</v>
      </c>
      <c r="B6071" s="489">
        <v>618</v>
      </c>
      <c r="C6071" s="490">
        <v>0</v>
      </c>
      <c r="D6071" s="490">
        <v>142.66999999999999</v>
      </c>
      <c r="E6071" s="488"/>
    </row>
    <row r="6072" spans="1:5" x14ac:dyDescent="0.2">
      <c r="A6072" s="488" t="s">
        <v>6329</v>
      </c>
      <c r="B6072" s="489">
        <v>182</v>
      </c>
      <c r="C6072" s="490">
        <v>0</v>
      </c>
      <c r="D6072" s="490">
        <v>113.98</v>
      </c>
      <c r="E6072" s="488"/>
    </row>
    <row r="6073" spans="1:5" x14ac:dyDescent="0.2">
      <c r="A6073" s="488" t="s">
        <v>6330</v>
      </c>
      <c r="B6073" s="489">
        <v>354</v>
      </c>
      <c r="C6073" s="490">
        <v>0</v>
      </c>
      <c r="D6073" s="490">
        <v>104.78</v>
      </c>
      <c r="E6073" s="488"/>
    </row>
    <row r="6074" spans="1:5" x14ac:dyDescent="0.2">
      <c r="A6074" s="488" t="s">
        <v>6331</v>
      </c>
      <c r="B6074" s="489">
        <v>499</v>
      </c>
      <c r="C6074" s="490">
        <v>0</v>
      </c>
      <c r="D6074" s="490">
        <v>147.41</v>
      </c>
      <c r="E6074" s="488"/>
    </row>
    <row r="6075" spans="1:5" x14ac:dyDescent="0.2">
      <c r="A6075" s="488" t="s">
        <v>6332</v>
      </c>
      <c r="B6075" s="489">
        <v>459</v>
      </c>
      <c r="C6075" s="490">
        <v>0</v>
      </c>
      <c r="D6075" s="490">
        <v>143.38</v>
      </c>
      <c r="E6075" s="488"/>
    </row>
    <row r="6076" spans="1:5" x14ac:dyDescent="0.2">
      <c r="A6076" s="488" t="s">
        <v>6333</v>
      </c>
      <c r="B6076" s="489">
        <v>717</v>
      </c>
      <c r="C6076" s="490">
        <v>0</v>
      </c>
      <c r="D6076" s="490">
        <v>267.68</v>
      </c>
      <c r="E6076" s="488"/>
    </row>
    <row r="6077" spans="1:5" x14ac:dyDescent="0.2">
      <c r="A6077" s="488" t="s">
        <v>6334</v>
      </c>
      <c r="B6077" s="489">
        <v>353</v>
      </c>
      <c r="C6077" s="490">
        <v>0</v>
      </c>
      <c r="D6077" s="490">
        <v>59.1</v>
      </c>
      <c r="E6077" s="488"/>
    </row>
    <row r="6078" spans="1:5" x14ac:dyDescent="0.2">
      <c r="A6078" s="488" t="s">
        <v>6335</v>
      </c>
      <c r="B6078" s="489">
        <v>546</v>
      </c>
      <c r="C6078" s="490">
        <v>0</v>
      </c>
      <c r="D6078" s="490">
        <v>82</v>
      </c>
      <c r="E6078" s="488"/>
    </row>
    <row r="6079" spans="1:5" x14ac:dyDescent="0.2">
      <c r="A6079" s="488" t="s">
        <v>6336</v>
      </c>
      <c r="B6079" s="489">
        <v>640</v>
      </c>
      <c r="C6079" s="490">
        <v>0</v>
      </c>
      <c r="D6079" s="490">
        <v>100.57</v>
      </c>
      <c r="E6079" s="488"/>
    </row>
    <row r="6080" spans="1:5" x14ac:dyDescent="0.2">
      <c r="A6080" s="488" t="s">
        <v>6337</v>
      </c>
      <c r="B6080" s="489">
        <v>507</v>
      </c>
      <c r="C6080" s="490">
        <v>0</v>
      </c>
      <c r="D6080" s="490">
        <v>144.27000000000001</v>
      </c>
      <c r="E6080" s="488"/>
    </row>
    <row r="6081" spans="1:5" x14ac:dyDescent="0.2">
      <c r="A6081" s="488" t="s">
        <v>6338</v>
      </c>
      <c r="B6081" s="489">
        <v>475</v>
      </c>
      <c r="C6081" s="490">
        <v>0</v>
      </c>
      <c r="D6081" s="490">
        <v>68.62</v>
      </c>
      <c r="E6081" s="488"/>
    </row>
    <row r="6082" spans="1:5" x14ac:dyDescent="0.2">
      <c r="A6082" s="488" t="s">
        <v>6339</v>
      </c>
      <c r="B6082" s="489">
        <v>419</v>
      </c>
      <c r="C6082" s="490">
        <v>0</v>
      </c>
      <c r="D6082" s="490">
        <v>95.35</v>
      </c>
      <c r="E6082" s="488"/>
    </row>
    <row r="6083" spans="1:5" x14ac:dyDescent="0.2">
      <c r="A6083" s="488" t="s">
        <v>6340</v>
      </c>
      <c r="B6083" s="489">
        <v>200</v>
      </c>
      <c r="C6083" s="490">
        <v>0</v>
      </c>
      <c r="D6083" s="490">
        <v>48.69</v>
      </c>
      <c r="E6083" s="488"/>
    </row>
    <row r="6084" spans="1:5" x14ac:dyDescent="0.2">
      <c r="A6084" s="488" t="s">
        <v>6341</v>
      </c>
      <c r="B6084" s="489">
        <v>767</v>
      </c>
      <c r="C6084" s="490">
        <v>0</v>
      </c>
      <c r="D6084" s="490">
        <v>157.78</v>
      </c>
      <c r="E6084" s="488"/>
    </row>
    <row r="6085" spans="1:5" x14ac:dyDescent="0.2">
      <c r="A6085" s="488" t="s">
        <v>6342</v>
      </c>
      <c r="B6085" s="489">
        <v>204</v>
      </c>
      <c r="C6085" s="490">
        <v>0</v>
      </c>
      <c r="D6085" s="490">
        <v>130.6</v>
      </c>
      <c r="E6085" s="488"/>
    </row>
    <row r="6086" spans="1:5" x14ac:dyDescent="0.2">
      <c r="A6086" s="488" t="s">
        <v>6343</v>
      </c>
      <c r="B6086" s="489">
        <v>367</v>
      </c>
      <c r="C6086" s="490">
        <v>47.13</v>
      </c>
      <c r="D6086" s="490">
        <v>300.68</v>
      </c>
      <c r="E6086" s="488"/>
    </row>
    <row r="6087" spans="1:5" x14ac:dyDescent="0.2">
      <c r="A6087" s="488" t="s">
        <v>6344</v>
      </c>
      <c r="B6087" s="489">
        <v>693</v>
      </c>
      <c r="C6087" s="490">
        <v>0</v>
      </c>
      <c r="D6087" s="490">
        <v>314.02</v>
      </c>
      <c r="E6087" s="488"/>
    </row>
    <row r="6088" spans="1:5" x14ac:dyDescent="0.2">
      <c r="A6088" s="488" t="s">
        <v>6345</v>
      </c>
      <c r="B6088" s="489">
        <v>607</v>
      </c>
      <c r="C6088" s="490">
        <v>0</v>
      </c>
      <c r="D6088" s="490">
        <v>84.37</v>
      </c>
      <c r="E6088" s="488"/>
    </row>
    <row r="6089" spans="1:5" x14ac:dyDescent="0.2">
      <c r="A6089" s="488" t="s">
        <v>6346</v>
      </c>
      <c r="B6089" s="489">
        <v>263</v>
      </c>
      <c r="C6089" s="490">
        <v>0</v>
      </c>
      <c r="D6089" s="490">
        <v>100.04</v>
      </c>
      <c r="E6089" s="488"/>
    </row>
    <row r="6090" spans="1:5" x14ac:dyDescent="0.2">
      <c r="A6090" s="488" t="s">
        <v>6347</v>
      </c>
      <c r="B6090" s="489">
        <v>426</v>
      </c>
      <c r="C6090" s="490">
        <v>0</v>
      </c>
      <c r="D6090" s="490">
        <v>141.77000000000001</v>
      </c>
      <c r="E6090" s="488"/>
    </row>
    <row r="6091" spans="1:5" x14ac:dyDescent="0.2">
      <c r="A6091" s="488" t="s">
        <v>6348</v>
      </c>
      <c r="B6091" s="489">
        <v>139</v>
      </c>
      <c r="C6091" s="490">
        <v>460.68</v>
      </c>
      <c r="D6091" s="490">
        <v>556.71</v>
      </c>
      <c r="E6091" s="488"/>
    </row>
    <row r="6092" spans="1:5" x14ac:dyDescent="0.2">
      <c r="A6092" s="488" t="s">
        <v>6349</v>
      </c>
      <c r="B6092" s="489">
        <v>217</v>
      </c>
      <c r="C6092" s="490">
        <v>165.02</v>
      </c>
      <c r="D6092" s="490">
        <v>314.93</v>
      </c>
      <c r="E6092" s="488"/>
    </row>
    <row r="6093" spans="1:5" x14ac:dyDescent="0.2">
      <c r="A6093" s="488" t="s">
        <v>6350</v>
      </c>
      <c r="B6093" s="489">
        <v>616</v>
      </c>
      <c r="C6093" s="490">
        <v>0</v>
      </c>
      <c r="D6093" s="490">
        <v>113.08</v>
      </c>
      <c r="E6093" s="488"/>
    </row>
    <row r="6094" spans="1:5" x14ac:dyDescent="0.2">
      <c r="A6094" s="488" t="s">
        <v>6351</v>
      </c>
      <c r="B6094" s="489">
        <v>454</v>
      </c>
      <c r="C6094" s="490">
        <v>0</v>
      </c>
      <c r="D6094" s="490">
        <v>133.63</v>
      </c>
      <c r="E6094" s="488"/>
    </row>
    <row r="6095" spans="1:5" x14ac:dyDescent="0.2">
      <c r="A6095" s="488" t="s">
        <v>6352</v>
      </c>
      <c r="B6095" s="489">
        <v>499</v>
      </c>
      <c r="C6095" s="490">
        <v>0</v>
      </c>
      <c r="D6095" s="490">
        <v>117.5</v>
      </c>
      <c r="E6095" s="488"/>
    </row>
    <row r="6096" spans="1:5" x14ac:dyDescent="0.2">
      <c r="A6096" s="488" t="s">
        <v>6353</v>
      </c>
      <c r="B6096" s="489">
        <v>606</v>
      </c>
      <c r="C6096" s="490">
        <v>0</v>
      </c>
      <c r="D6096" s="490">
        <v>74.05</v>
      </c>
      <c r="E6096" s="488"/>
    </row>
    <row r="6097" spans="1:5" x14ac:dyDescent="0.2">
      <c r="A6097" s="488" t="s">
        <v>6354</v>
      </c>
      <c r="B6097" s="489">
        <v>549</v>
      </c>
      <c r="C6097" s="490">
        <v>0</v>
      </c>
      <c r="D6097" s="490">
        <v>335.82</v>
      </c>
      <c r="E6097" s="488"/>
    </row>
    <row r="6098" spans="1:5" x14ac:dyDescent="0.2">
      <c r="A6098" s="488" t="s">
        <v>6355</v>
      </c>
      <c r="B6098" s="489">
        <v>301</v>
      </c>
      <c r="C6098" s="490">
        <v>566.97</v>
      </c>
      <c r="D6098" s="490">
        <v>774.92</v>
      </c>
      <c r="E6098" s="488"/>
    </row>
    <row r="6099" spans="1:5" x14ac:dyDescent="0.2">
      <c r="A6099" s="488" t="s">
        <v>6356</v>
      </c>
      <c r="B6099" s="489">
        <v>321</v>
      </c>
      <c r="C6099" s="490">
        <v>1049.55</v>
      </c>
      <c r="D6099" s="490">
        <v>1271.32</v>
      </c>
      <c r="E6099" s="488"/>
    </row>
    <row r="6100" spans="1:5" x14ac:dyDescent="0.2">
      <c r="A6100" s="488" t="s">
        <v>6357</v>
      </c>
      <c r="B6100" s="489">
        <v>470</v>
      </c>
      <c r="C6100" s="490">
        <v>0</v>
      </c>
      <c r="D6100" s="490">
        <v>302.24</v>
      </c>
      <c r="E6100" s="488"/>
    </row>
    <row r="6101" spans="1:5" x14ac:dyDescent="0.2">
      <c r="A6101" s="488" t="s">
        <v>6358</v>
      </c>
      <c r="B6101" s="489">
        <v>980</v>
      </c>
      <c r="C6101" s="490">
        <v>0</v>
      </c>
      <c r="D6101" s="490">
        <v>583.32000000000005</v>
      </c>
      <c r="E6101" s="488"/>
    </row>
    <row r="6102" spans="1:5" x14ac:dyDescent="0.2">
      <c r="A6102" s="488" t="s">
        <v>6359</v>
      </c>
      <c r="B6102" s="489">
        <v>198</v>
      </c>
      <c r="C6102" s="490">
        <v>73.53</v>
      </c>
      <c r="D6102" s="490">
        <v>210.32</v>
      </c>
      <c r="E6102" s="488"/>
    </row>
    <row r="6103" spans="1:5" x14ac:dyDescent="0.2">
      <c r="A6103" s="488" t="s">
        <v>6360</v>
      </c>
      <c r="B6103" s="489">
        <v>420</v>
      </c>
      <c r="C6103" s="490">
        <v>123.67</v>
      </c>
      <c r="D6103" s="490">
        <v>413.83</v>
      </c>
      <c r="E6103" s="488"/>
    </row>
    <row r="6104" spans="1:5" x14ac:dyDescent="0.2">
      <c r="A6104" s="488" t="s">
        <v>6361</v>
      </c>
      <c r="B6104" s="489">
        <v>359</v>
      </c>
      <c r="C6104" s="490">
        <v>0</v>
      </c>
      <c r="D6104" s="490">
        <v>206.18</v>
      </c>
      <c r="E6104" s="488"/>
    </row>
    <row r="6105" spans="1:5" x14ac:dyDescent="0.2">
      <c r="A6105" s="488" t="s">
        <v>6362</v>
      </c>
      <c r="B6105" s="489">
        <v>393</v>
      </c>
      <c r="C6105" s="490">
        <v>0</v>
      </c>
      <c r="D6105" s="490">
        <v>34.799999999999997</v>
      </c>
      <c r="E6105" s="488"/>
    </row>
    <row r="6106" spans="1:5" x14ac:dyDescent="0.2">
      <c r="A6106" s="488" t="s">
        <v>6363</v>
      </c>
      <c r="B6106" s="489">
        <v>344</v>
      </c>
      <c r="C6106" s="490">
        <v>0</v>
      </c>
      <c r="D6106" s="490">
        <v>71.510000000000005</v>
      </c>
      <c r="E6106" s="488"/>
    </row>
    <row r="6107" spans="1:5" x14ac:dyDescent="0.2">
      <c r="A6107" s="488" t="s">
        <v>6364</v>
      </c>
      <c r="B6107" s="489">
        <v>177</v>
      </c>
      <c r="C6107" s="490">
        <v>176.86</v>
      </c>
      <c r="D6107" s="490">
        <v>299.14</v>
      </c>
      <c r="E6107" s="488"/>
    </row>
    <row r="6108" spans="1:5" x14ac:dyDescent="0.2">
      <c r="A6108" s="488" t="s">
        <v>6365</v>
      </c>
      <c r="B6108" s="489">
        <v>287</v>
      </c>
      <c r="C6108" s="490">
        <v>35.200000000000003</v>
      </c>
      <c r="D6108" s="490">
        <v>233.47</v>
      </c>
      <c r="E6108" s="488"/>
    </row>
    <row r="6109" spans="1:5" x14ac:dyDescent="0.2">
      <c r="A6109" s="488" t="s">
        <v>6366</v>
      </c>
      <c r="B6109" s="489">
        <v>743</v>
      </c>
      <c r="C6109" s="490">
        <v>0</v>
      </c>
      <c r="D6109" s="490">
        <v>186.97</v>
      </c>
      <c r="E6109" s="488"/>
    </row>
    <row r="6110" spans="1:5" x14ac:dyDescent="0.2">
      <c r="A6110" s="488" t="s">
        <v>6367</v>
      </c>
      <c r="B6110" s="489">
        <v>721</v>
      </c>
      <c r="C6110" s="490">
        <v>0</v>
      </c>
      <c r="D6110" s="490">
        <v>226.98</v>
      </c>
      <c r="E6110" s="488"/>
    </row>
    <row r="6111" spans="1:5" x14ac:dyDescent="0.2">
      <c r="A6111" s="488" t="s">
        <v>6368</v>
      </c>
      <c r="B6111" s="489">
        <v>513</v>
      </c>
      <c r="C6111" s="490">
        <v>159.19</v>
      </c>
      <c r="D6111" s="490">
        <v>513.6</v>
      </c>
      <c r="E6111" s="488"/>
    </row>
    <row r="6112" spans="1:5" x14ac:dyDescent="0.2">
      <c r="A6112" s="488" t="s">
        <v>6369</v>
      </c>
      <c r="B6112" s="489">
        <v>368</v>
      </c>
      <c r="C6112" s="490">
        <v>0</v>
      </c>
      <c r="D6112" s="490">
        <v>240.26</v>
      </c>
      <c r="E6112" s="488"/>
    </row>
    <row r="6113" spans="1:5" x14ac:dyDescent="0.2">
      <c r="A6113" s="488" t="s">
        <v>6370</v>
      </c>
      <c r="B6113" s="489">
        <v>289</v>
      </c>
      <c r="C6113" s="490">
        <v>0</v>
      </c>
      <c r="D6113" s="490">
        <v>82.79</v>
      </c>
      <c r="E6113" s="488"/>
    </row>
    <row r="6114" spans="1:5" x14ac:dyDescent="0.2">
      <c r="A6114" s="488" t="s">
        <v>6371</v>
      </c>
      <c r="B6114" s="489">
        <v>597</v>
      </c>
      <c r="C6114" s="490">
        <v>0</v>
      </c>
      <c r="D6114" s="490">
        <v>219.32</v>
      </c>
      <c r="E6114" s="488"/>
    </row>
    <row r="6115" spans="1:5" x14ac:dyDescent="0.2">
      <c r="A6115" s="488" t="s">
        <v>6372</v>
      </c>
      <c r="B6115" s="489">
        <v>294</v>
      </c>
      <c r="C6115" s="490">
        <v>0</v>
      </c>
      <c r="D6115" s="490">
        <v>191.26</v>
      </c>
      <c r="E6115" s="488"/>
    </row>
    <row r="6116" spans="1:5" x14ac:dyDescent="0.2">
      <c r="A6116" s="488" t="s">
        <v>6373</v>
      </c>
      <c r="B6116" s="489">
        <v>198</v>
      </c>
      <c r="C6116" s="490">
        <v>0</v>
      </c>
      <c r="D6116" s="490">
        <v>105.31</v>
      </c>
      <c r="E6116" s="488"/>
    </row>
    <row r="6117" spans="1:5" x14ac:dyDescent="0.2">
      <c r="A6117" s="488" t="s">
        <v>6374</v>
      </c>
      <c r="B6117" s="489">
        <v>155</v>
      </c>
      <c r="C6117" s="490">
        <v>0</v>
      </c>
      <c r="D6117" s="490">
        <v>63.54</v>
      </c>
      <c r="E6117" s="488"/>
    </row>
    <row r="6118" spans="1:5" x14ac:dyDescent="0.2">
      <c r="A6118" s="488" t="s">
        <v>6375</v>
      </c>
      <c r="B6118" s="489">
        <v>399</v>
      </c>
      <c r="C6118" s="490">
        <v>0</v>
      </c>
      <c r="D6118" s="490">
        <v>263.08999999999997</v>
      </c>
      <c r="E6118" s="488"/>
    </row>
    <row r="6119" spans="1:5" x14ac:dyDescent="0.2">
      <c r="A6119" s="488" t="s">
        <v>6376</v>
      </c>
      <c r="B6119" s="489">
        <v>233</v>
      </c>
      <c r="C6119" s="490">
        <v>533.16999999999996</v>
      </c>
      <c r="D6119" s="490">
        <v>694.14</v>
      </c>
      <c r="E6119" s="488"/>
    </row>
    <row r="6120" spans="1:5" x14ac:dyDescent="0.2">
      <c r="A6120" s="488" t="s">
        <v>6377</v>
      </c>
      <c r="B6120" s="489">
        <v>539</v>
      </c>
      <c r="C6120" s="490">
        <v>0</v>
      </c>
      <c r="D6120" s="490">
        <v>324.66000000000003</v>
      </c>
      <c r="E6120" s="488"/>
    </row>
    <row r="6121" spans="1:5" x14ac:dyDescent="0.2">
      <c r="A6121" s="488" t="s">
        <v>6378</v>
      </c>
      <c r="B6121" s="489">
        <v>255</v>
      </c>
      <c r="C6121" s="490">
        <v>0</v>
      </c>
      <c r="D6121" s="490">
        <v>42.1</v>
      </c>
      <c r="E6121" s="488"/>
    </row>
    <row r="6122" spans="1:5" x14ac:dyDescent="0.2">
      <c r="A6122" s="488" t="s">
        <v>6379</v>
      </c>
      <c r="B6122" s="489">
        <v>487</v>
      </c>
      <c r="C6122" s="490">
        <v>0</v>
      </c>
      <c r="D6122" s="490">
        <v>52.43</v>
      </c>
      <c r="E6122" s="488"/>
    </row>
    <row r="6123" spans="1:5" x14ac:dyDescent="0.2">
      <c r="A6123" s="488" t="s">
        <v>6380</v>
      </c>
      <c r="B6123" s="489">
        <v>361</v>
      </c>
      <c r="C6123" s="490">
        <v>0</v>
      </c>
      <c r="D6123" s="490">
        <v>158.68</v>
      </c>
      <c r="E6123" s="488"/>
    </row>
    <row r="6124" spans="1:5" x14ac:dyDescent="0.2">
      <c r="A6124" s="488" t="s">
        <v>6381</v>
      </c>
      <c r="B6124" s="489">
        <v>600</v>
      </c>
      <c r="C6124" s="490">
        <v>0</v>
      </c>
      <c r="D6124" s="490">
        <v>107.81</v>
      </c>
      <c r="E6124" s="488"/>
    </row>
    <row r="6125" spans="1:5" x14ac:dyDescent="0.2">
      <c r="A6125" s="488" t="s">
        <v>6382</v>
      </c>
      <c r="B6125" s="489">
        <v>220</v>
      </c>
      <c r="C6125" s="490">
        <v>0</v>
      </c>
      <c r="D6125" s="490">
        <v>69.02</v>
      </c>
      <c r="E6125" s="488"/>
    </row>
    <row r="6126" spans="1:5" x14ac:dyDescent="0.2">
      <c r="A6126" s="488" t="s">
        <v>6383</v>
      </c>
      <c r="B6126" s="489">
        <v>369</v>
      </c>
      <c r="C6126" s="490">
        <v>0</v>
      </c>
      <c r="D6126" s="490">
        <v>25.81</v>
      </c>
      <c r="E6126" s="488"/>
    </row>
    <row r="6127" spans="1:5" x14ac:dyDescent="0.2">
      <c r="A6127" s="488" t="s">
        <v>6384</v>
      </c>
      <c r="B6127" s="489">
        <v>332</v>
      </c>
      <c r="C6127" s="490">
        <v>806.65</v>
      </c>
      <c r="D6127" s="490">
        <v>1036.02</v>
      </c>
      <c r="E6127" s="488"/>
    </row>
    <row r="6128" spans="1:5" x14ac:dyDescent="0.2">
      <c r="A6128" s="488" t="s">
        <v>6385</v>
      </c>
      <c r="B6128" s="489">
        <v>96</v>
      </c>
      <c r="C6128" s="490">
        <v>304.47000000000003</v>
      </c>
      <c r="D6128" s="490">
        <v>370.79</v>
      </c>
      <c r="E6128" s="488"/>
    </row>
    <row r="6129" spans="1:5" x14ac:dyDescent="0.2">
      <c r="A6129" s="488" t="s">
        <v>6386</v>
      </c>
      <c r="B6129" s="489">
        <v>411</v>
      </c>
      <c r="C6129" s="490">
        <v>0</v>
      </c>
      <c r="D6129" s="490">
        <v>136.78</v>
      </c>
      <c r="E6129" s="488"/>
    </row>
    <row r="6130" spans="1:5" x14ac:dyDescent="0.2">
      <c r="A6130" s="488" t="s">
        <v>6387</v>
      </c>
      <c r="B6130" s="489">
        <v>223</v>
      </c>
      <c r="C6130" s="490">
        <v>0</v>
      </c>
      <c r="D6130" s="490">
        <v>140.59</v>
      </c>
      <c r="E6130" s="488"/>
    </row>
    <row r="6131" spans="1:5" x14ac:dyDescent="0.2">
      <c r="A6131" s="488" t="s">
        <v>6388</v>
      </c>
      <c r="B6131" s="489">
        <v>214</v>
      </c>
      <c r="C6131" s="490">
        <v>0</v>
      </c>
      <c r="D6131" s="490">
        <v>106.19</v>
      </c>
      <c r="E6131" s="488"/>
    </row>
    <row r="6132" spans="1:5" x14ac:dyDescent="0.2">
      <c r="A6132" s="488" t="s">
        <v>6389</v>
      </c>
      <c r="B6132" s="489">
        <v>311</v>
      </c>
      <c r="C6132" s="490">
        <v>0</v>
      </c>
      <c r="D6132" s="490">
        <v>20.09</v>
      </c>
      <c r="E6132" s="488"/>
    </row>
    <row r="6133" spans="1:5" x14ac:dyDescent="0.2">
      <c r="A6133" s="488" t="s">
        <v>6390</v>
      </c>
      <c r="B6133" s="489">
        <v>394</v>
      </c>
      <c r="C6133" s="490">
        <v>0</v>
      </c>
      <c r="D6133" s="490">
        <v>99.09</v>
      </c>
      <c r="E6133" s="488"/>
    </row>
    <row r="6134" spans="1:5" x14ac:dyDescent="0.2">
      <c r="A6134" s="488" t="s">
        <v>6391</v>
      </c>
      <c r="B6134" s="489">
        <v>227</v>
      </c>
      <c r="C6134" s="490">
        <v>0</v>
      </c>
      <c r="D6134" s="490">
        <v>48.76</v>
      </c>
      <c r="E6134" s="488"/>
    </row>
    <row r="6135" spans="1:5" x14ac:dyDescent="0.2">
      <c r="A6135" s="488" t="s">
        <v>6392</v>
      </c>
      <c r="B6135" s="489">
        <v>286</v>
      </c>
      <c r="C6135" s="490">
        <v>0</v>
      </c>
      <c r="D6135" s="490">
        <v>133.96</v>
      </c>
      <c r="E6135" s="488"/>
    </row>
    <row r="6136" spans="1:5" x14ac:dyDescent="0.2">
      <c r="A6136" s="488" t="s">
        <v>6393</v>
      </c>
      <c r="B6136" s="489">
        <v>334</v>
      </c>
      <c r="C6136" s="490">
        <v>0</v>
      </c>
      <c r="D6136" s="490">
        <v>29.46</v>
      </c>
      <c r="E6136" s="488"/>
    </row>
    <row r="6137" spans="1:5" x14ac:dyDescent="0.2">
      <c r="A6137" s="488" t="s">
        <v>6394</v>
      </c>
      <c r="B6137" s="489">
        <v>296</v>
      </c>
      <c r="C6137" s="490">
        <v>0</v>
      </c>
      <c r="D6137" s="490">
        <v>171.2</v>
      </c>
      <c r="E6137" s="488"/>
    </row>
    <row r="6138" spans="1:5" x14ac:dyDescent="0.2">
      <c r="A6138" s="488" t="s">
        <v>6395</v>
      </c>
      <c r="B6138" s="489">
        <v>547</v>
      </c>
      <c r="C6138" s="490">
        <v>0</v>
      </c>
      <c r="D6138" s="490">
        <v>179.77</v>
      </c>
      <c r="E6138" s="488"/>
    </row>
    <row r="6139" spans="1:5" x14ac:dyDescent="0.2">
      <c r="A6139" s="488" t="s">
        <v>6396</v>
      </c>
      <c r="B6139" s="489">
        <v>219</v>
      </c>
      <c r="C6139" s="490">
        <v>24.3</v>
      </c>
      <c r="D6139" s="490">
        <v>175.6</v>
      </c>
      <c r="E6139" s="488"/>
    </row>
    <row r="6140" spans="1:5" x14ac:dyDescent="0.2">
      <c r="A6140" s="488" t="s">
        <v>6397</v>
      </c>
      <c r="B6140" s="489">
        <v>260</v>
      </c>
      <c r="C6140" s="490">
        <v>0</v>
      </c>
      <c r="D6140" s="490">
        <v>96.08</v>
      </c>
      <c r="E6140" s="488"/>
    </row>
    <row r="6141" spans="1:5" x14ac:dyDescent="0.2">
      <c r="A6141" s="488" t="s">
        <v>6398</v>
      </c>
      <c r="B6141" s="489">
        <v>426</v>
      </c>
      <c r="C6141" s="490">
        <v>0</v>
      </c>
      <c r="D6141" s="490">
        <v>36.270000000000003</v>
      </c>
      <c r="E6141" s="488"/>
    </row>
    <row r="6142" spans="1:5" x14ac:dyDescent="0.2">
      <c r="A6142" s="488" t="s">
        <v>6399</v>
      </c>
      <c r="B6142" s="489">
        <v>173</v>
      </c>
      <c r="C6142" s="490">
        <v>66.67</v>
      </c>
      <c r="D6142" s="490">
        <v>186.19</v>
      </c>
      <c r="E6142" s="488"/>
    </row>
    <row r="6143" spans="1:5" x14ac:dyDescent="0.2">
      <c r="A6143" s="488" t="s">
        <v>6400</v>
      </c>
      <c r="B6143" s="489">
        <v>421</v>
      </c>
      <c r="C6143" s="490">
        <v>0</v>
      </c>
      <c r="D6143" s="490">
        <v>161.59</v>
      </c>
      <c r="E6143" s="488"/>
    </row>
    <row r="6144" spans="1:5" x14ac:dyDescent="0.2">
      <c r="A6144" s="488" t="s">
        <v>6401</v>
      </c>
      <c r="B6144" s="489">
        <v>158</v>
      </c>
      <c r="C6144" s="490">
        <v>0</v>
      </c>
      <c r="D6144" s="490">
        <v>43.87</v>
      </c>
      <c r="E6144" s="488"/>
    </row>
    <row r="6145" spans="1:5" x14ac:dyDescent="0.2">
      <c r="A6145" s="488" t="s">
        <v>6402</v>
      </c>
      <c r="B6145" s="489">
        <v>126</v>
      </c>
      <c r="C6145" s="490">
        <v>0</v>
      </c>
      <c r="D6145" s="490">
        <v>22.39</v>
      </c>
      <c r="E6145" s="488"/>
    </row>
    <row r="6146" spans="1:5" x14ac:dyDescent="0.2">
      <c r="A6146" s="488" t="s">
        <v>6403</v>
      </c>
      <c r="B6146" s="489">
        <v>409</v>
      </c>
      <c r="C6146" s="490">
        <v>109.98</v>
      </c>
      <c r="D6146" s="490">
        <v>392.55</v>
      </c>
      <c r="E6146" s="488"/>
    </row>
    <row r="6147" spans="1:5" x14ac:dyDescent="0.2">
      <c r="A6147" s="488" t="s">
        <v>6404</v>
      </c>
      <c r="B6147" s="489">
        <v>496</v>
      </c>
      <c r="C6147" s="490">
        <v>0</v>
      </c>
      <c r="D6147" s="490">
        <v>92.5</v>
      </c>
      <c r="E6147" s="488"/>
    </row>
    <row r="6148" spans="1:5" x14ac:dyDescent="0.2">
      <c r="A6148" s="488" t="s">
        <v>6405</v>
      </c>
      <c r="B6148" s="489">
        <v>462</v>
      </c>
      <c r="C6148" s="490">
        <v>0</v>
      </c>
      <c r="D6148" s="490">
        <v>70.569999999999993</v>
      </c>
      <c r="E6148" s="488"/>
    </row>
    <row r="6149" spans="1:5" x14ac:dyDescent="0.2">
      <c r="A6149" s="488" t="s">
        <v>6406</v>
      </c>
      <c r="B6149" s="489">
        <v>422</v>
      </c>
      <c r="C6149" s="490">
        <v>0</v>
      </c>
      <c r="D6149" s="490">
        <v>129.34</v>
      </c>
      <c r="E6149" s="488"/>
    </row>
    <row r="6150" spans="1:5" x14ac:dyDescent="0.2">
      <c r="A6150" s="488" t="s">
        <v>6407</v>
      </c>
      <c r="B6150" s="489">
        <v>746</v>
      </c>
      <c r="C6150" s="490">
        <v>0</v>
      </c>
      <c r="D6150" s="490">
        <v>274.37</v>
      </c>
      <c r="E6150" s="488"/>
    </row>
    <row r="6151" spans="1:5" x14ac:dyDescent="0.2">
      <c r="A6151" s="488" t="s">
        <v>6408</v>
      </c>
      <c r="B6151" s="489">
        <v>440</v>
      </c>
      <c r="C6151" s="490">
        <v>0</v>
      </c>
      <c r="D6151" s="490">
        <v>60.62</v>
      </c>
      <c r="E6151" s="488"/>
    </row>
    <row r="6152" spans="1:5" x14ac:dyDescent="0.2">
      <c r="A6152" s="488" t="s">
        <v>6409</v>
      </c>
      <c r="B6152" s="489">
        <v>321</v>
      </c>
      <c r="C6152" s="490">
        <v>0</v>
      </c>
      <c r="D6152" s="490">
        <v>147.76</v>
      </c>
      <c r="E6152" s="488"/>
    </row>
    <row r="6153" spans="1:5" x14ac:dyDescent="0.2">
      <c r="A6153" s="488" t="s">
        <v>6410</v>
      </c>
      <c r="B6153" s="489">
        <v>148</v>
      </c>
      <c r="C6153" s="490">
        <v>35.049999999999997</v>
      </c>
      <c r="D6153" s="490">
        <v>137.29</v>
      </c>
      <c r="E6153" s="488"/>
    </row>
    <row r="6154" spans="1:5" x14ac:dyDescent="0.2">
      <c r="A6154" s="488" t="s">
        <v>6411</v>
      </c>
      <c r="B6154" s="489">
        <v>393</v>
      </c>
      <c r="C6154" s="490">
        <v>0</v>
      </c>
      <c r="D6154" s="490">
        <v>40.200000000000003</v>
      </c>
      <c r="E6154" s="488"/>
    </row>
    <row r="6155" spans="1:5" x14ac:dyDescent="0.2">
      <c r="A6155" s="488" t="s">
        <v>6412</v>
      </c>
      <c r="B6155" s="489">
        <v>259</v>
      </c>
      <c r="C6155" s="490">
        <v>0</v>
      </c>
      <c r="D6155" s="490">
        <v>106.15</v>
      </c>
      <c r="E6155" s="488"/>
    </row>
    <row r="6156" spans="1:5" x14ac:dyDescent="0.2">
      <c r="A6156" s="488" t="s">
        <v>6413</v>
      </c>
      <c r="B6156" s="489">
        <v>842</v>
      </c>
      <c r="C6156" s="490">
        <v>0</v>
      </c>
      <c r="D6156" s="490">
        <v>378.02</v>
      </c>
      <c r="E6156" s="488"/>
    </row>
    <row r="6157" spans="1:5" x14ac:dyDescent="0.2">
      <c r="A6157" s="488" t="s">
        <v>6414</v>
      </c>
      <c r="B6157" s="489">
        <v>769</v>
      </c>
      <c r="C6157" s="490">
        <v>0</v>
      </c>
      <c r="D6157" s="490">
        <v>136.71</v>
      </c>
      <c r="E6157" s="488"/>
    </row>
    <row r="6158" spans="1:5" x14ac:dyDescent="0.2">
      <c r="A6158" s="488" t="s">
        <v>6415</v>
      </c>
      <c r="B6158" s="489">
        <v>203</v>
      </c>
      <c r="C6158" s="490">
        <v>0</v>
      </c>
      <c r="D6158" s="490">
        <v>50.6</v>
      </c>
      <c r="E6158" s="488"/>
    </row>
    <row r="6159" spans="1:5" x14ac:dyDescent="0.2">
      <c r="A6159" s="488" t="s">
        <v>6416</v>
      </c>
      <c r="B6159" s="489">
        <v>555</v>
      </c>
      <c r="C6159" s="490">
        <v>0</v>
      </c>
      <c r="D6159" s="490">
        <v>193.98</v>
      </c>
      <c r="E6159" s="488"/>
    </row>
    <row r="6160" spans="1:5" x14ac:dyDescent="0.2">
      <c r="A6160" s="488" t="s">
        <v>6417</v>
      </c>
      <c r="B6160" s="489">
        <v>165</v>
      </c>
      <c r="C6160" s="490">
        <v>113.81</v>
      </c>
      <c r="D6160" s="490">
        <v>227.8</v>
      </c>
      <c r="E6160" s="488"/>
    </row>
    <row r="6161" spans="1:5" x14ac:dyDescent="0.2">
      <c r="A6161" s="488" t="s">
        <v>6418</v>
      </c>
      <c r="B6161" s="489">
        <v>355</v>
      </c>
      <c r="C6161" s="490">
        <v>0</v>
      </c>
      <c r="D6161" s="490">
        <v>209.37</v>
      </c>
      <c r="E6161" s="488"/>
    </row>
    <row r="6162" spans="1:5" x14ac:dyDescent="0.2">
      <c r="A6162" s="488" t="s">
        <v>6419</v>
      </c>
      <c r="B6162" s="489">
        <v>519</v>
      </c>
      <c r="C6162" s="490">
        <v>0</v>
      </c>
      <c r="D6162" s="490">
        <v>342.2</v>
      </c>
      <c r="E6162" s="488"/>
    </row>
    <row r="6163" spans="1:5" x14ac:dyDescent="0.2">
      <c r="A6163" s="488" t="s">
        <v>6420</v>
      </c>
      <c r="B6163" s="489">
        <v>463</v>
      </c>
      <c r="C6163" s="490">
        <v>1238.29</v>
      </c>
      <c r="D6163" s="490">
        <v>1558.16</v>
      </c>
      <c r="E6163" s="488"/>
    </row>
    <row r="6164" spans="1:5" x14ac:dyDescent="0.2">
      <c r="A6164" s="488" t="s">
        <v>6421</v>
      </c>
      <c r="B6164" s="489">
        <v>1336</v>
      </c>
      <c r="C6164" s="490">
        <v>0</v>
      </c>
      <c r="D6164" s="490">
        <v>198.2</v>
      </c>
      <c r="E6164" s="488"/>
    </row>
    <row r="6165" spans="1:5" x14ac:dyDescent="0.2">
      <c r="A6165" s="488" t="s">
        <v>6422</v>
      </c>
      <c r="B6165" s="489">
        <v>417</v>
      </c>
      <c r="C6165" s="490">
        <v>1125.79</v>
      </c>
      <c r="D6165" s="490">
        <v>1413.88</v>
      </c>
      <c r="E6165" s="488"/>
    </row>
    <row r="6166" spans="1:5" x14ac:dyDescent="0.2">
      <c r="A6166" s="488" t="s">
        <v>6423</v>
      </c>
      <c r="B6166" s="489">
        <v>212</v>
      </c>
      <c r="C6166" s="490">
        <v>2.25</v>
      </c>
      <c r="D6166" s="490">
        <v>148.71</v>
      </c>
      <c r="E6166" s="488"/>
    </row>
    <row r="6167" spans="1:5" x14ac:dyDescent="0.2">
      <c r="A6167" s="488" t="s">
        <v>6424</v>
      </c>
      <c r="B6167" s="489">
        <v>1160</v>
      </c>
      <c r="C6167" s="490">
        <v>266.04000000000002</v>
      </c>
      <c r="D6167" s="490">
        <v>1067.44</v>
      </c>
      <c r="E6167" s="488"/>
    </row>
    <row r="6168" spans="1:5" x14ac:dyDescent="0.2">
      <c r="A6168" s="488" t="s">
        <v>6425</v>
      </c>
      <c r="B6168" s="489">
        <v>298</v>
      </c>
      <c r="C6168" s="490">
        <v>66.44</v>
      </c>
      <c r="D6168" s="490">
        <v>272.32</v>
      </c>
      <c r="E6168" s="488"/>
    </row>
    <row r="6169" spans="1:5" x14ac:dyDescent="0.2">
      <c r="A6169" s="488" t="s">
        <v>6426</v>
      </c>
      <c r="B6169" s="489">
        <v>202</v>
      </c>
      <c r="C6169" s="490">
        <v>0</v>
      </c>
      <c r="D6169" s="490">
        <v>126.33</v>
      </c>
      <c r="E6169" s="488"/>
    </row>
    <row r="6170" spans="1:5" x14ac:dyDescent="0.2">
      <c r="A6170" s="488" t="s">
        <v>6427</v>
      </c>
      <c r="B6170" s="489">
        <v>273</v>
      </c>
      <c r="C6170" s="490">
        <v>66.03</v>
      </c>
      <c r="D6170" s="490">
        <v>254.63</v>
      </c>
      <c r="E6170" s="488"/>
    </row>
    <row r="6171" spans="1:5" x14ac:dyDescent="0.2">
      <c r="A6171" s="488" t="s">
        <v>6428</v>
      </c>
      <c r="B6171" s="489">
        <v>694</v>
      </c>
      <c r="C6171" s="490">
        <v>0</v>
      </c>
      <c r="D6171" s="490">
        <v>76.790000000000006</v>
      </c>
      <c r="E6171" s="488"/>
    </row>
    <row r="6172" spans="1:5" x14ac:dyDescent="0.2">
      <c r="A6172" s="488" t="s">
        <v>6429</v>
      </c>
      <c r="B6172" s="489">
        <v>271</v>
      </c>
      <c r="C6172" s="490">
        <v>0</v>
      </c>
      <c r="D6172" s="490">
        <v>11.32</v>
      </c>
      <c r="E6172" s="488"/>
    </row>
    <row r="6173" spans="1:5" x14ac:dyDescent="0.2">
      <c r="A6173" s="488" t="s">
        <v>6430</v>
      </c>
      <c r="B6173" s="489">
        <v>393</v>
      </c>
      <c r="C6173" s="490">
        <v>0</v>
      </c>
      <c r="D6173" s="490">
        <v>99.3</v>
      </c>
      <c r="E6173" s="488"/>
    </row>
    <row r="6174" spans="1:5" x14ac:dyDescent="0.2">
      <c r="A6174" s="488" t="s">
        <v>6431</v>
      </c>
      <c r="B6174" s="489">
        <v>584</v>
      </c>
      <c r="C6174" s="490">
        <v>0</v>
      </c>
      <c r="D6174" s="490">
        <v>170.79</v>
      </c>
      <c r="E6174" s="488"/>
    </row>
    <row r="6175" spans="1:5" x14ac:dyDescent="0.2">
      <c r="A6175" s="488" t="s">
        <v>6432</v>
      </c>
      <c r="B6175" s="489">
        <v>255</v>
      </c>
      <c r="C6175" s="490">
        <v>126.11</v>
      </c>
      <c r="D6175" s="490">
        <v>302.27999999999997</v>
      </c>
      <c r="E6175" s="488"/>
    </row>
    <row r="6176" spans="1:5" x14ac:dyDescent="0.2">
      <c r="A6176" s="488" t="s">
        <v>6433</v>
      </c>
      <c r="B6176" s="489">
        <v>476</v>
      </c>
      <c r="C6176" s="490">
        <v>0</v>
      </c>
      <c r="D6176" s="490">
        <v>321.7</v>
      </c>
      <c r="E6176" s="488"/>
    </row>
    <row r="6177" spans="1:5" x14ac:dyDescent="0.2">
      <c r="A6177" s="488" t="s">
        <v>6434</v>
      </c>
      <c r="B6177" s="489">
        <v>418</v>
      </c>
      <c r="C6177" s="490">
        <v>42.41</v>
      </c>
      <c r="D6177" s="490">
        <v>331.19</v>
      </c>
      <c r="E6177" s="488"/>
    </row>
    <row r="6178" spans="1:5" x14ac:dyDescent="0.2">
      <c r="A6178" s="488" t="s">
        <v>6435</v>
      </c>
      <c r="B6178" s="489">
        <v>685</v>
      </c>
      <c r="C6178" s="490">
        <v>127.58</v>
      </c>
      <c r="D6178" s="490">
        <v>600.82000000000005</v>
      </c>
      <c r="E6178" s="488"/>
    </row>
    <row r="6179" spans="1:5" x14ac:dyDescent="0.2">
      <c r="A6179" s="488" t="s">
        <v>6436</v>
      </c>
      <c r="B6179" s="489">
        <v>277</v>
      </c>
      <c r="C6179" s="490">
        <v>87.79</v>
      </c>
      <c r="D6179" s="490">
        <v>279.16000000000003</v>
      </c>
      <c r="E6179" s="488"/>
    </row>
    <row r="6180" spans="1:5" x14ac:dyDescent="0.2">
      <c r="A6180" s="488" t="s">
        <v>6437</v>
      </c>
      <c r="B6180" s="489">
        <v>465</v>
      </c>
      <c r="C6180" s="490">
        <v>0</v>
      </c>
      <c r="D6180" s="490">
        <v>93.54</v>
      </c>
      <c r="E6180" s="488"/>
    </row>
    <row r="6181" spans="1:5" x14ac:dyDescent="0.2">
      <c r="A6181" s="488" t="s">
        <v>6438</v>
      </c>
      <c r="B6181" s="489">
        <v>225</v>
      </c>
      <c r="C6181" s="490">
        <v>0</v>
      </c>
      <c r="D6181" s="490">
        <v>73.25</v>
      </c>
      <c r="E6181" s="488"/>
    </row>
    <row r="6182" spans="1:5" x14ac:dyDescent="0.2">
      <c r="A6182" s="488" t="s">
        <v>6439</v>
      </c>
      <c r="B6182" s="489">
        <v>306</v>
      </c>
      <c r="C6182" s="490">
        <v>47.22</v>
      </c>
      <c r="D6182" s="490">
        <v>258.62</v>
      </c>
      <c r="E6182" s="488"/>
    </row>
    <row r="6183" spans="1:5" x14ac:dyDescent="0.2">
      <c r="A6183" s="488" t="s">
        <v>6440</v>
      </c>
      <c r="B6183" s="489">
        <v>350</v>
      </c>
      <c r="C6183" s="490">
        <v>21.27</v>
      </c>
      <c r="D6183" s="490">
        <v>263.07</v>
      </c>
      <c r="E6183" s="488"/>
    </row>
    <row r="6184" spans="1:5" x14ac:dyDescent="0.2">
      <c r="A6184" s="488" t="s">
        <v>6441</v>
      </c>
      <c r="B6184" s="489">
        <v>601</v>
      </c>
      <c r="C6184" s="490">
        <v>0</v>
      </c>
      <c r="D6184" s="490">
        <v>266.72000000000003</v>
      </c>
      <c r="E6184" s="488"/>
    </row>
    <row r="6185" spans="1:5" x14ac:dyDescent="0.2">
      <c r="A6185" s="488" t="s">
        <v>6442</v>
      </c>
      <c r="B6185" s="489">
        <v>609</v>
      </c>
      <c r="C6185" s="490">
        <v>0</v>
      </c>
      <c r="D6185" s="490">
        <v>174.09</v>
      </c>
      <c r="E6185" s="488"/>
    </row>
    <row r="6186" spans="1:5" x14ac:dyDescent="0.2">
      <c r="A6186" s="488" t="s">
        <v>6443</v>
      </c>
      <c r="B6186" s="489">
        <v>371</v>
      </c>
      <c r="C6186" s="490">
        <v>38.799999999999997</v>
      </c>
      <c r="D6186" s="490">
        <v>295.11</v>
      </c>
      <c r="E6186" s="488"/>
    </row>
    <row r="6187" spans="1:5" x14ac:dyDescent="0.2">
      <c r="A6187" s="488" t="s">
        <v>6444</v>
      </c>
      <c r="B6187" s="489">
        <v>63</v>
      </c>
      <c r="C6187" s="490">
        <v>86.48</v>
      </c>
      <c r="D6187" s="490">
        <v>130</v>
      </c>
      <c r="E6187" s="488"/>
    </row>
    <row r="6188" spans="1:5" x14ac:dyDescent="0.2">
      <c r="A6188" s="488" t="s">
        <v>6445</v>
      </c>
      <c r="B6188" s="489">
        <v>442</v>
      </c>
      <c r="C6188" s="490">
        <v>0</v>
      </c>
      <c r="D6188" s="490">
        <v>37.68</v>
      </c>
      <c r="E6188" s="488"/>
    </row>
    <row r="6189" spans="1:5" x14ac:dyDescent="0.2">
      <c r="A6189" s="488" t="s">
        <v>6446</v>
      </c>
      <c r="B6189" s="489">
        <v>493</v>
      </c>
      <c r="C6189" s="490">
        <v>0</v>
      </c>
      <c r="D6189" s="490">
        <v>77.349999999999994</v>
      </c>
      <c r="E6189" s="488"/>
    </row>
    <row r="6190" spans="1:5" x14ac:dyDescent="0.2">
      <c r="A6190" s="488" t="s">
        <v>6447</v>
      </c>
      <c r="B6190" s="489">
        <v>364</v>
      </c>
      <c r="C6190" s="490">
        <v>0</v>
      </c>
      <c r="D6190" s="490">
        <v>56.91</v>
      </c>
      <c r="E6190" s="488"/>
    </row>
    <row r="6191" spans="1:5" x14ac:dyDescent="0.2">
      <c r="A6191" s="488" t="s">
        <v>6448</v>
      </c>
      <c r="B6191" s="489">
        <v>223</v>
      </c>
      <c r="C6191" s="490">
        <v>582.41999999999996</v>
      </c>
      <c r="D6191" s="490">
        <v>736.49</v>
      </c>
      <c r="E6191" s="488"/>
    </row>
    <row r="6192" spans="1:5" x14ac:dyDescent="0.2">
      <c r="A6192" s="488" t="s">
        <v>6449</v>
      </c>
      <c r="B6192" s="489">
        <v>381</v>
      </c>
      <c r="C6192" s="490">
        <v>0</v>
      </c>
      <c r="D6192" s="490">
        <v>173.05</v>
      </c>
      <c r="E6192" s="488"/>
    </row>
    <row r="6193" spans="1:5" x14ac:dyDescent="0.2">
      <c r="A6193" s="488" t="s">
        <v>6450</v>
      </c>
      <c r="B6193" s="489">
        <v>413</v>
      </c>
      <c r="C6193" s="490">
        <v>0</v>
      </c>
      <c r="D6193" s="490">
        <v>196.33</v>
      </c>
      <c r="E6193" s="488"/>
    </row>
    <row r="6194" spans="1:5" x14ac:dyDescent="0.2">
      <c r="A6194" s="488" t="s">
        <v>6451</v>
      </c>
      <c r="B6194" s="489">
        <v>376</v>
      </c>
      <c r="C6194" s="490">
        <v>0</v>
      </c>
      <c r="D6194" s="490">
        <v>59.08</v>
      </c>
      <c r="E6194" s="488"/>
    </row>
    <row r="6195" spans="1:5" x14ac:dyDescent="0.2">
      <c r="A6195" s="488" t="s">
        <v>6452</v>
      </c>
      <c r="B6195" s="489">
        <v>575</v>
      </c>
      <c r="C6195" s="490">
        <v>0</v>
      </c>
      <c r="D6195" s="490">
        <v>42.68</v>
      </c>
      <c r="E6195" s="488"/>
    </row>
    <row r="6196" spans="1:5" x14ac:dyDescent="0.2">
      <c r="A6196" s="488" t="s">
        <v>6453</v>
      </c>
      <c r="B6196" s="489">
        <v>250</v>
      </c>
      <c r="C6196" s="490">
        <v>0</v>
      </c>
      <c r="D6196" s="490">
        <v>70.39</v>
      </c>
      <c r="E6196" s="488"/>
    </row>
    <row r="6197" spans="1:5" x14ac:dyDescent="0.2">
      <c r="A6197" s="488" t="s">
        <v>6454</v>
      </c>
      <c r="B6197" s="489">
        <v>357</v>
      </c>
      <c r="C6197" s="490">
        <v>0</v>
      </c>
      <c r="D6197" s="490">
        <v>157.47999999999999</v>
      </c>
      <c r="E6197" s="488"/>
    </row>
    <row r="6198" spans="1:5" x14ac:dyDescent="0.2">
      <c r="A6198" s="488" t="s">
        <v>6455</v>
      </c>
      <c r="B6198" s="489">
        <v>212</v>
      </c>
      <c r="C6198" s="490">
        <v>0</v>
      </c>
      <c r="D6198" s="490">
        <v>68.98</v>
      </c>
      <c r="E6198" s="488"/>
    </row>
    <row r="6199" spans="1:5" x14ac:dyDescent="0.2">
      <c r="A6199" s="488" t="s">
        <v>6456</v>
      </c>
      <c r="B6199" s="489">
        <v>261</v>
      </c>
      <c r="C6199" s="490">
        <v>0</v>
      </c>
      <c r="D6199" s="490">
        <v>4.33</v>
      </c>
      <c r="E6199" s="488"/>
    </row>
    <row r="6200" spans="1:5" x14ac:dyDescent="0.2">
      <c r="A6200" s="488" t="s">
        <v>6457</v>
      </c>
      <c r="B6200" s="489">
        <v>931</v>
      </c>
      <c r="C6200" s="490">
        <v>0</v>
      </c>
      <c r="D6200" s="490">
        <v>88.6</v>
      </c>
      <c r="E6200" s="488"/>
    </row>
    <row r="6201" spans="1:5" x14ac:dyDescent="0.2">
      <c r="A6201" s="488" t="s">
        <v>6458</v>
      </c>
      <c r="B6201" s="489">
        <v>456</v>
      </c>
      <c r="C6201" s="490">
        <v>0</v>
      </c>
      <c r="D6201" s="490">
        <v>44.88</v>
      </c>
      <c r="E6201" s="488"/>
    </row>
    <row r="6202" spans="1:5" x14ac:dyDescent="0.2">
      <c r="A6202" s="488" t="s">
        <v>6459</v>
      </c>
      <c r="B6202" s="489">
        <v>348</v>
      </c>
      <c r="C6202" s="490">
        <v>0</v>
      </c>
      <c r="D6202" s="490">
        <v>85.16</v>
      </c>
      <c r="E6202" s="488"/>
    </row>
    <row r="6203" spans="1:5" x14ac:dyDescent="0.2">
      <c r="A6203" s="488" t="s">
        <v>6460</v>
      </c>
      <c r="B6203" s="489">
        <v>210</v>
      </c>
      <c r="C6203" s="490">
        <v>0</v>
      </c>
      <c r="D6203" s="490">
        <v>0</v>
      </c>
      <c r="E6203" s="488"/>
    </row>
    <row r="6204" spans="1:5" x14ac:dyDescent="0.2">
      <c r="A6204" s="488" t="s">
        <v>6461</v>
      </c>
      <c r="B6204" s="489">
        <v>572</v>
      </c>
      <c r="C6204" s="490">
        <v>0</v>
      </c>
      <c r="D6204" s="490">
        <v>320.19</v>
      </c>
      <c r="E6204" s="488"/>
    </row>
    <row r="6205" spans="1:5" x14ac:dyDescent="0.2">
      <c r="A6205" s="488" t="s">
        <v>6462</v>
      </c>
      <c r="B6205" s="489">
        <v>386</v>
      </c>
      <c r="C6205" s="490">
        <v>242.09</v>
      </c>
      <c r="D6205" s="490">
        <v>508.76</v>
      </c>
      <c r="E6205" s="488"/>
    </row>
    <row r="6206" spans="1:5" x14ac:dyDescent="0.2">
      <c r="A6206" s="488" t="s">
        <v>6463</v>
      </c>
      <c r="B6206" s="489">
        <v>415</v>
      </c>
      <c r="C6206" s="490">
        <v>9.2899999999999991</v>
      </c>
      <c r="D6206" s="490">
        <v>295.99</v>
      </c>
      <c r="E6206" s="488"/>
    </row>
    <row r="6207" spans="1:5" x14ac:dyDescent="0.2">
      <c r="A6207" s="488" t="s">
        <v>6464</v>
      </c>
      <c r="B6207" s="489">
        <v>253</v>
      </c>
      <c r="C6207" s="490">
        <v>0</v>
      </c>
      <c r="D6207" s="490">
        <v>14.61</v>
      </c>
      <c r="E6207" s="488"/>
    </row>
    <row r="6208" spans="1:5" x14ac:dyDescent="0.2">
      <c r="A6208" s="488" t="s">
        <v>6465</v>
      </c>
      <c r="B6208" s="489">
        <v>400</v>
      </c>
      <c r="C6208" s="490">
        <v>0</v>
      </c>
      <c r="D6208" s="490">
        <v>47.39</v>
      </c>
      <c r="E6208" s="488"/>
    </row>
    <row r="6209" spans="1:5" x14ac:dyDescent="0.2">
      <c r="A6209" s="488" t="s">
        <v>6466</v>
      </c>
      <c r="B6209" s="489">
        <v>359</v>
      </c>
      <c r="C6209" s="490">
        <v>145.59</v>
      </c>
      <c r="D6209" s="490">
        <v>393.61</v>
      </c>
      <c r="E6209" s="488"/>
    </row>
    <row r="6210" spans="1:5" x14ac:dyDescent="0.2">
      <c r="A6210" s="488" t="s">
        <v>6467</v>
      </c>
      <c r="B6210" s="489">
        <v>726</v>
      </c>
      <c r="C6210" s="490">
        <v>0</v>
      </c>
      <c r="D6210" s="490">
        <v>69.89</v>
      </c>
      <c r="E6210" s="488"/>
    </row>
    <row r="6211" spans="1:5" x14ac:dyDescent="0.2">
      <c r="A6211" s="488" t="s">
        <v>6468</v>
      </c>
      <c r="B6211" s="489">
        <v>457</v>
      </c>
      <c r="C6211" s="490">
        <v>0</v>
      </c>
      <c r="D6211" s="490">
        <v>240.96</v>
      </c>
      <c r="E6211" s="488"/>
    </row>
    <row r="6212" spans="1:5" x14ac:dyDescent="0.2">
      <c r="A6212" s="488" t="s">
        <v>6469</v>
      </c>
      <c r="B6212" s="489">
        <v>140</v>
      </c>
      <c r="C6212" s="490">
        <v>542.13</v>
      </c>
      <c r="D6212" s="490">
        <v>638.85</v>
      </c>
      <c r="E6212" s="488"/>
    </row>
    <row r="6213" spans="1:5" x14ac:dyDescent="0.2">
      <c r="A6213" s="488" t="s">
        <v>6470</v>
      </c>
      <c r="B6213" s="489">
        <v>537</v>
      </c>
      <c r="C6213" s="490">
        <v>1281.68</v>
      </c>
      <c r="D6213" s="490">
        <v>1652.67</v>
      </c>
      <c r="E6213" s="488"/>
    </row>
    <row r="6214" spans="1:5" x14ac:dyDescent="0.2">
      <c r="A6214" s="488" t="s">
        <v>6471</v>
      </c>
      <c r="B6214" s="489">
        <v>513</v>
      </c>
      <c r="C6214" s="490">
        <v>0</v>
      </c>
      <c r="D6214" s="490">
        <v>47.21</v>
      </c>
      <c r="E6214" s="488"/>
    </row>
    <row r="6215" spans="1:5" x14ac:dyDescent="0.2">
      <c r="A6215" s="488" t="s">
        <v>6472</v>
      </c>
      <c r="B6215" s="489">
        <v>456</v>
      </c>
      <c r="C6215" s="490">
        <v>0</v>
      </c>
      <c r="D6215" s="490">
        <v>67.010000000000005</v>
      </c>
      <c r="E6215" s="488"/>
    </row>
    <row r="6216" spans="1:5" x14ac:dyDescent="0.2">
      <c r="A6216" s="488" t="s">
        <v>6473</v>
      </c>
      <c r="B6216" s="489">
        <v>248</v>
      </c>
      <c r="C6216" s="490">
        <v>0</v>
      </c>
      <c r="D6216" s="490">
        <v>13.72</v>
      </c>
      <c r="E6216" s="488"/>
    </row>
    <row r="6217" spans="1:5" x14ac:dyDescent="0.2">
      <c r="A6217" s="488" t="s">
        <v>6474</v>
      </c>
      <c r="B6217" s="489">
        <v>65</v>
      </c>
      <c r="C6217" s="490">
        <v>86.84</v>
      </c>
      <c r="D6217" s="490">
        <v>131.75</v>
      </c>
      <c r="E6217" s="488"/>
    </row>
    <row r="6218" spans="1:5" x14ac:dyDescent="0.2">
      <c r="A6218" s="488" t="s">
        <v>6475</v>
      </c>
      <c r="B6218" s="489">
        <v>661</v>
      </c>
      <c r="C6218" s="490">
        <v>0</v>
      </c>
      <c r="D6218" s="490">
        <v>55.77</v>
      </c>
      <c r="E6218" s="488"/>
    </row>
    <row r="6219" spans="1:5" x14ac:dyDescent="0.2">
      <c r="A6219" s="488" t="s">
        <v>6476</v>
      </c>
      <c r="B6219" s="489">
        <v>269</v>
      </c>
      <c r="C6219" s="490">
        <v>190.62</v>
      </c>
      <c r="D6219" s="490">
        <v>376.46</v>
      </c>
      <c r="E6219" s="488"/>
    </row>
    <row r="6220" spans="1:5" x14ac:dyDescent="0.2">
      <c r="A6220" s="488" t="s">
        <v>6477</v>
      </c>
      <c r="B6220" s="489">
        <v>488</v>
      </c>
      <c r="C6220" s="490">
        <v>52.36</v>
      </c>
      <c r="D6220" s="490">
        <v>389.5</v>
      </c>
      <c r="E6220" s="488"/>
    </row>
    <row r="6221" spans="1:5" x14ac:dyDescent="0.2">
      <c r="A6221" s="488" t="s">
        <v>6478</v>
      </c>
      <c r="B6221" s="489">
        <v>219</v>
      </c>
      <c r="C6221" s="490">
        <v>0</v>
      </c>
      <c r="D6221" s="490">
        <v>139.32</v>
      </c>
      <c r="E6221" s="488"/>
    </row>
    <row r="6222" spans="1:5" x14ac:dyDescent="0.2">
      <c r="A6222" s="488" t="s">
        <v>6479</v>
      </c>
      <c r="B6222" s="489">
        <v>384</v>
      </c>
      <c r="C6222" s="490">
        <v>0</v>
      </c>
      <c r="D6222" s="490">
        <v>32.270000000000003</v>
      </c>
      <c r="E6222" s="488"/>
    </row>
    <row r="6223" spans="1:5" x14ac:dyDescent="0.2">
      <c r="A6223" s="488" t="s">
        <v>6480</v>
      </c>
      <c r="B6223" s="489">
        <v>400</v>
      </c>
      <c r="C6223" s="490">
        <v>0</v>
      </c>
      <c r="D6223" s="490">
        <v>61.79</v>
      </c>
      <c r="E6223" s="488"/>
    </row>
    <row r="6224" spans="1:5" x14ac:dyDescent="0.2">
      <c r="A6224" s="488" t="s">
        <v>6481</v>
      </c>
      <c r="B6224" s="489">
        <v>219</v>
      </c>
      <c r="C6224" s="490">
        <v>0</v>
      </c>
      <c r="D6224" s="490">
        <v>28.48</v>
      </c>
      <c r="E6224" s="488"/>
    </row>
    <row r="6225" spans="1:5" x14ac:dyDescent="0.2">
      <c r="A6225" s="488" t="s">
        <v>6482</v>
      </c>
      <c r="B6225" s="489">
        <v>439</v>
      </c>
      <c r="C6225" s="490">
        <v>0</v>
      </c>
      <c r="D6225" s="490">
        <v>200.48</v>
      </c>
      <c r="E6225" s="488"/>
    </row>
    <row r="6226" spans="1:5" x14ac:dyDescent="0.2">
      <c r="A6226" s="488" t="s">
        <v>6483</v>
      </c>
      <c r="B6226" s="489">
        <v>451</v>
      </c>
      <c r="C6226" s="490">
        <v>0</v>
      </c>
      <c r="D6226" s="490">
        <v>228.46</v>
      </c>
      <c r="E6226" s="488"/>
    </row>
    <row r="6227" spans="1:5" x14ac:dyDescent="0.2">
      <c r="A6227" s="488" t="s">
        <v>6484</v>
      </c>
      <c r="B6227" s="489">
        <v>300</v>
      </c>
      <c r="C6227" s="490">
        <v>0</v>
      </c>
      <c r="D6227" s="490">
        <v>67.819999999999993</v>
      </c>
      <c r="E6227" s="488"/>
    </row>
    <row r="6228" spans="1:5" x14ac:dyDescent="0.2">
      <c r="A6228" s="488" t="s">
        <v>6485</v>
      </c>
      <c r="B6228" s="489">
        <v>237</v>
      </c>
      <c r="C6228" s="490">
        <v>0</v>
      </c>
      <c r="D6228" s="490">
        <v>72.7</v>
      </c>
      <c r="E6228" s="488"/>
    </row>
    <row r="6229" spans="1:5" x14ac:dyDescent="0.2">
      <c r="A6229" s="488" t="s">
        <v>6486</v>
      </c>
      <c r="B6229" s="489">
        <v>199</v>
      </c>
      <c r="C6229" s="490">
        <v>0</v>
      </c>
      <c r="D6229" s="490">
        <v>93.05</v>
      </c>
      <c r="E6229" s="488"/>
    </row>
    <row r="6230" spans="1:5" x14ac:dyDescent="0.2">
      <c r="A6230" s="488" t="s">
        <v>6487</v>
      </c>
      <c r="B6230" s="489">
        <v>56</v>
      </c>
      <c r="C6230" s="490">
        <v>0</v>
      </c>
      <c r="D6230" s="490">
        <v>0</v>
      </c>
      <c r="E6230" s="488"/>
    </row>
    <row r="6231" spans="1:5" x14ac:dyDescent="0.2">
      <c r="A6231" s="488" t="s">
        <v>6488</v>
      </c>
      <c r="B6231" s="489">
        <v>155</v>
      </c>
      <c r="C6231" s="490">
        <v>301.99</v>
      </c>
      <c r="D6231" s="490">
        <v>409.07</v>
      </c>
      <c r="E6231" s="488"/>
    </row>
    <row r="6232" spans="1:5" x14ac:dyDescent="0.2">
      <c r="A6232" s="488" t="s">
        <v>6489</v>
      </c>
      <c r="B6232" s="489">
        <v>76</v>
      </c>
      <c r="C6232" s="490">
        <v>67.459999999999994</v>
      </c>
      <c r="D6232" s="490">
        <v>119.96</v>
      </c>
      <c r="E6232" s="488"/>
    </row>
    <row r="6233" spans="1:5" x14ac:dyDescent="0.2">
      <c r="A6233" s="488" t="s">
        <v>6490</v>
      </c>
      <c r="B6233" s="489">
        <v>63</v>
      </c>
      <c r="C6233" s="490">
        <v>0</v>
      </c>
      <c r="D6233" s="490">
        <v>0</v>
      </c>
      <c r="E6233" s="488"/>
    </row>
    <row r="6234" spans="1:5" x14ac:dyDescent="0.2">
      <c r="A6234" s="488" t="s">
        <v>6491</v>
      </c>
      <c r="B6234" s="489">
        <v>309</v>
      </c>
      <c r="C6234" s="490">
        <v>0</v>
      </c>
      <c r="D6234" s="490">
        <v>106.82</v>
      </c>
      <c r="E6234" s="488"/>
    </row>
    <row r="6235" spans="1:5" x14ac:dyDescent="0.2">
      <c r="A6235" s="488" t="s">
        <v>6492</v>
      </c>
      <c r="B6235" s="489">
        <v>87</v>
      </c>
      <c r="C6235" s="490">
        <v>0</v>
      </c>
      <c r="D6235" s="490">
        <v>4.96</v>
      </c>
      <c r="E6235" s="488"/>
    </row>
    <row r="6236" spans="1:5" x14ac:dyDescent="0.2">
      <c r="A6236" s="488" t="s">
        <v>6493</v>
      </c>
      <c r="B6236" s="489">
        <v>98</v>
      </c>
      <c r="C6236" s="490">
        <v>16.309999999999999</v>
      </c>
      <c r="D6236" s="490">
        <v>84.01</v>
      </c>
      <c r="E6236" s="488"/>
    </row>
    <row r="6237" spans="1:5" x14ac:dyDescent="0.2">
      <c r="A6237" s="488" t="s">
        <v>6494</v>
      </c>
      <c r="B6237" s="489">
        <v>74</v>
      </c>
      <c r="C6237" s="490">
        <v>0</v>
      </c>
      <c r="D6237" s="490">
        <v>28.63</v>
      </c>
      <c r="E6237" s="488"/>
    </row>
    <row r="6238" spans="1:5" x14ac:dyDescent="0.2">
      <c r="A6238" s="488" t="s">
        <v>6495</v>
      </c>
      <c r="B6238" s="489">
        <v>303</v>
      </c>
      <c r="C6238" s="490">
        <v>0</v>
      </c>
      <c r="D6238" s="490">
        <v>198.18</v>
      </c>
      <c r="E6238" s="488"/>
    </row>
    <row r="6239" spans="1:5" x14ac:dyDescent="0.2">
      <c r="A6239" s="488" t="s">
        <v>6496</v>
      </c>
      <c r="B6239" s="489">
        <v>642</v>
      </c>
      <c r="C6239" s="490">
        <v>118.52</v>
      </c>
      <c r="D6239" s="490">
        <v>562.04999999999995</v>
      </c>
      <c r="E6239" s="488"/>
    </row>
    <row r="6240" spans="1:5" x14ac:dyDescent="0.2">
      <c r="A6240" s="488" t="s">
        <v>6497</v>
      </c>
      <c r="B6240" s="489">
        <v>298</v>
      </c>
      <c r="C6240" s="490">
        <v>572.15</v>
      </c>
      <c r="D6240" s="490">
        <v>778.02</v>
      </c>
      <c r="E6240" s="488"/>
    </row>
    <row r="6241" spans="1:5" x14ac:dyDescent="0.2">
      <c r="A6241" s="488" t="s">
        <v>6498</v>
      </c>
      <c r="B6241" s="489">
        <v>132</v>
      </c>
      <c r="C6241" s="490">
        <v>10.31</v>
      </c>
      <c r="D6241" s="490">
        <v>101.51</v>
      </c>
      <c r="E6241" s="488"/>
    </row>
    <row r="6242" spans="1:5" x14ac:dyDescent="0.2">
      <c r="A6242" s="488" t="s">
        <v>6499</v>
      </c>
      <c r="B6242" s="489">
        <v>285</v>
      </c>
      <c r="C6242" s="490">
        <v>0</v>
      </c>
      <c r="D6242" s="490">
        <v>82.61</v>
      </c>
      <c r="E6242" s="488"/>
    </row>
    <row r="6243" spans="1:5" x14ac:dyDescent="0.2">
      <c r="A6243" s="488" t="s">
        <v>6500</v>
      </c>
      <c r="B6243" s="489">
        <v>351</v>
      </c>
      <c r="C6243" s="490">
        <v>0</v>
      </c>
      <c r="D6243" s="490">
        <v>34.08</v>
      </c>
      <c r="E6243" s="488"/>
    </row>
    <row r="6244" spans="1:5" x14ac:dyDescent="0.2">
      <c r="A6244" s="488" t="s">
        <v>6501</v>
      </c>
      <c r="B6244" s="489">
        <v>428</v>
      </c>
      <c r="C6244" s="490">
        <v>0</v>
      </c>
      <c r="D6244" s="490">
        <v>96.2</v>
      </c>
      <c r="E6244" s="488"/>
    </row>
    <row r="6245" spans="1:5" x14ac:dyDescent="0.2">
      <c r="A6245" s="488" t="s">
        <v>6502</v>
      </c>
      <c r="B6245" s="489">
        <v>474</v>
      </c>
      <c r="C6245" s="490">
        <v>0</v>
      </c>
      <c r="D6245" s="490">
        <v>264.57</v>
      </c>
      <c r="E6245" s="488"/>
    </row>
    <row r="6246" spans="1:5" x14ac:dyDescent="0.2">
      <c r="A6246" s="488" t="s">
        <v>6503</v>
      </c>
      <c r="B6246" s="489">
        <v>315</v>
      </c>
      <c r="C6246" s="490">
        <v>130.01</v>
      </c>
      <c r="D6246" s="490">
        <v>347.63</v>
      </c>
      <c r="E6246" s="488"/>
    </row>
    <row r="6247" spans="1:5" x14ac:dyDescent="0.2">
      <c r="A6247" s="488" t="s">
        <v>6504</v>
      </c>
      <c r="B6247" s="489">
        <v>165</v>
      </c>
      <c r="C6247" s="490">
        <v>0</v>
      </c>
      <c r="D6247" s="490">
        <v>26.45</v>
      </c>
      <c r="E6247" s="488"/>
    </row>
    <row r="6248" spans="1:5" x14ac:dyDescent="0.2">
      <c r="A6248" s="488" t="s">
        <v>6505</v>
      </c>
      <c r="B6248" s="489">
        <v>397</v>
      </c>
      <c r="C6248" s="490">
        <v>0</v>
      </c>
      <c r="D6248" s="490">
        <v>213.72</v>
      </c>
      <c r="E6248" s="488"/>
    </row>
    <row r="6249" spans="1:5" x14ac:dyDescent="0.2">
      <c r="A6249" s="488" t="s">
        <v>6506</v>
      </c>
      <c r="B6249" s="489">
        <v>601</v>
      </c>
      <c r="C6249" s="490">
        <v>0</v>
      </c>
      <c r="D6249" s="490">
        <v>106.52</v>
      </c>
      <c r="E6249" s="488"/>
    </row>
    <row r="6250" spans="1:5" x14ac:dyDescent="0.2">
      <c r="A6250" s="488" t="s">
        <v>6507</v>
      </c>
      <c r="B6250" s="489">
        <v>248</v>
      </c>
      <c r="C6250" s="490">
        <v>0</v>
      </c>
      <c r="D6250" s="490">
        <v>21.33</v>
      </c>
      <c r="E6250" s="488"/>
    </row>
    <row r="6251" spans="1:5" x14ac:dyDescent="0.2">
      <c r="A6251" s="488" t="s">
        <v>6508</v>
      </c>
      <c r="B6251" s="489">
        <v>282</v>
      </c>
      <c r="C6251" s="490">
        <v>0</v>
      </c>
      <c r="D6251" s="490">
        <v>48.33</v>
      </c>
      <c r="E6251" s="488"/>
    </row>
    <row r="6252" spans="1:5" x14ac:dyDescent="0.2">
      <c r="A6252" s="488" t="s">
        <v>6509</v>
      </c>
      <c r="B6252" s="489">
        <v>423</v>
      </c>
      <c r="C6252" s="490">
        <v>0</v>
      </c>
      <c r="D6252" s="490">
        <v>284.04000000000002</v>
      </c>
      <c r="E6252" s="488"/>
    </row>
    <row r="6253" spans="1:5" x14ac:dyDescent="0.2">
      <c r="A6253" s="488" t="s">
        <v>6510</v>
      </c>
      <c r="B6253" s="489">
        <v>366</v>
      </c>
      <c r="C6253" s="490">
        <v>0</v>
      </c>
      <c r="D6253" s="490">
        <v>107.52</v>
      </c>
      <c r="E6253" s="488"/>
    </row>
    <row r="6254" spans="1:5" x14ac:dyDescent="0.2">
      <c r="A6254" s="488" t="s">
        <v>6511</v>
      </c>
      <c r="B6254" s="489">
        <v>440</v>
      </c>
      <c r="C6254" s="490">
        <v>0</v>
      </c>
      <c r="D6254" s="490">
        <v>292.67</v>
      </c>
      <c r="E6254" s="488"/>
    </row>
    <row r="6255" spans="1:5" x14ac:dyDescent="0.2">
      <c r="A6255" s="488" t="s">
        <v>6512</v>
      </c>
      <c r="B6255" s="489">
        <v>296</v>
      </c>
      <c r="C6255" s="490">
        <v>581.04</v>
      </c>
      <c r="D6255" s="490">
        <v>785.53</v>
      </c>
      <c r="E6255" s="488"/>
    </row>
    <row r="6256" spans="1:5" x14ac:dyDescent="0.2">
      <c r="A6256" s="488" t="s">
        <v>6513</v>
      </c>
      <c r="B6256" s="489">
        <v>655</v>
      </c>
      <c r="C6256" s="490">
        <v>0</v>
      </c>
      <c r="D6256" s="490">
        <v>251.85</v>
      </c>
      <c r="E6256" s="488"/>
    </row>
    <row r="6257" spans="1:5" x14ac:dyDescent="0.2">
      <c r="A6257" s="488" t="s">
        <v>6514</v>
      </c>
      <c r="B6257" s="489">
        <v>212</v>
      </c>
      <c r="C6257" s="490">
        <v>47.75</v>
      </c>
      <c r="D6257" s="490">
        <v>194.22</v>
      </c>
      <c r="E6257" s="488"/>
    </row>
    <row r="6258" spans="1:5" x14ac:dyDescent="0.2">
      <c r="A6258" s="488" t="s">
        <v>6515</v>
      </c>
      <c r="B6258" s="489">
        <v>310</v>
      </c>
      <c r="C6258" s="490">
        <v>24.01</v>
      </c>
      <c r="D6258" s="490">
        <v>238.17</v>
      </c>
      <c r="E6258" s="488"/>
    </row>
    <row r="6259" spans="1:5" x14ac:dyDescent="0.2">
      <c r="A6259" s="488" t="s">
        <v>6516</v>
      </c>
      <c r="B6259" s="489">
        <v>256</v>
      </c>
      <c r="C6259" s="490">
        <v>0</v>
      </c>
      <c r="D6259" s="490">
        <v>116.42</v>
      </c>
      <c r="E6259" s="488"/>
    </row>
    <row r="6260" spans="1:5" x14ac:dyDescent="0.2">
      <c r="A6260" s="488" t="s">
        <v>6517</v>
      </c>
      <c r="B6260" s="489">
        <v>194</v>
      </c>
      <c r="C6260" s="490">
        <v>692.99</v>
      </c>
      <c r="D6260" s="490">
        <v>827.01</v>
      </c>
      <c r="E6260" s="488"/>
    </row>
    <row r="6261" spans="1:5" x14ac:dyDescent="0.2">
      <c r="A6261" s="488" t="s">
        <v>6518</v>
      </c>
      <c r="B6261" s="489">
        <v>68</v>
      </c>
      <c r="C6261" s="490">
        <v>0</v>
      </c>
      <c r="D6261" s="490">
        <v>15.57</v>
      </c>
      <c r="E6261" s="488"/>
    </row>
    <row r="6262" spans="1:5" x14ac:dyDescent="0.2">
      <c r="A6262" s="488" t="s">
        <v>6519</v>
      </c>
      <c r="B6262" s="489">
        <v>309</v>
      </c>
      <c r="C6262" s="490">
        <v>0</v>
      </c>
      <c r="D6262" s="490">
        <v>19.649999999999999</v>
      </c>
      <c r="E6262" s="488"/>
    </row>
    <row r="6263" spans="1:5" x14ac:dyDescent="0.2">
      <c r="A6263" s="488" t="s">
        <v>6520</v>
      </c>
      <c r="B6263" s="489">
        <v>293</v>
      </c>
      <c r="C6263" s="490">
        <v>0</v>
      </c>
      <c r="D6263" s="490">
        <v>57.26</v>
      </c>
      <c r="E6263" s="488"/>
    </row>
    <row r="6264" spans="1:5" x14ac:dyDescent="0.2">
      <c r="A6264" s="488" t="s">
        <v>6521</v>
      </c>
      <c r="B6264" s="489">
        <v>173</v>
      </c>
      <c r="C6264" s="490">
        <v>0</v>
      </c>
      <c r="D6264" s="490">
        <v>67.13</v>
      </c>
      <c r="E6264" s="488"/>
    </row>
    <row r="6265" spans="1:5" x14ac:dyDescent="0.2">
      <c r="A6265" s="488" t="s">
        <v>6522</v>
      </c>
      <c r="B6265" s="489">
        <v>168</v>
      </c>
      <c r="C6265" s="490">
        <v>0</v>
      </c>
      <c r="D6265" s="490">
        <v>0</v>
      </c>
      <c r="E6265" s="488"/>
    </row>
    <row r="6266" spans="1:5" x14ac:dyDescent="0.2">
      <c r="A6266" s="488" t="s">
        <v>6523</v>
      </c>
      <c r="B6266" s="489">
        <v>412</v>
      </c>
      <c r="C6266" s="490">
        <v>0</v>
      </c>
      <c r="D6266" s="490">
        <v>214.86</v>
      </c>
      <c r="E6266" s="488"/>
    </row>
    <row r="6267" spans="1:5" x14ac:dyDescent="0.2">
      <c r="A6267" s="488" t="s">
        <v>6524</v>
      </c>
      <c r="B6267" s="489">
        <v>245</v>
      </c>
      <c r="C6267" s="490">
        <v>0</v>
      </c>
      <c r="D6267" s="490">
        <v>58.48</v>
      </c>
      <c r="E6267" s="488"/>
    </row>
    <row r="6268" spans="1:5" x14ac:dyDescent="0.2">
      <c r="A6268" s="488" t="s">
        <v>6525</v>
      </c>
      <c r="B6268" s="489">
        <v>207</v>
      </c>
      <c r="C6268" s="490">
        <v>0</v>
      </c>
      <c r="D6268" s="490">
        <v>88.59</v>
      </c>
      <c r="E6268" s="488"/>
    </row>
    <row r="6269" spans="1:5" x14ac:dyDescent="0.2">
      <c r="A6269" s="488" t="s">
        <v>6526</v>
      </c>
      <c r="B6269" s="489">
        <v>472</v>
      </c>
      <c r="C6269" s="490">
        <v>0</v>
      </c>
      <c r="D6269" s="490">
        <v>45.28</v>
      </c>
      <c r="E6269" s="488"/>
    </row>
    <row r="6270" spans="1:5" x14ac:dyDescent="0.2">
      <c r="A6270" s="488" t="s">
        <v>6527</v>
      </c>
      <c r="B6270" s="489">
        <v>424</v>
      </c>
      <c r="C6270" s="490">
        <v>0</v>
      </c>
      <c r="D6270" s="490">
        <v>22.12</v>
      </c>
      <c r="E6270" s="488"/>
    </row>
    <row r="6271" spans="1:5" x14ac:dyDescent="0.2">
      <c r="A6271" s="488" t="s">
        <v>6528</v>
      </c>
      <c r="B6271" s="489">
        <v>362</v>
      </c>
      <c r="C6271" s="490">
        <v>0</v>
      </c>
      <c r="D6271" s="490">
        <v>119.67</v>
      </c>
      <c r="E6271" s="488"/>
    </row>
    <row r="6272" spans="1:5" x14ac:dyDescent="0.2">
      <c r="A6272" s="488" t="s">
        <v>6529</v>
      </c>
      <c r="B6272" s="489">
        <v>611</v>
      </c>
      <c r="C6272" s="490">
        <v>0</v>
      </c>
      <c r="D6272" s="490">
        <v>37.950000000000003</v>
      </c>
      <c r="E6272" s="488"/>
    </row>
    <row r="6273" spans="1:5" x14ac:dyDescent="0.2">
      <c r="A6273" s="488" t="s">
        <v>6530</v>
      </c>
      <c r="B6273" s="489">
        <v>351</v>
      </c>
      <c r="C6273" s="490">
        <v>0</v>
      </c>
      <c r="D6273" s="490">
        <v>84.53</v>
      </c>
      <c r="E6273" s="488"/>
    </row>
    <row r="6274" spans="1:5" x14ac:dyDescent="0.2">
      <c r="A6274" s="488" t="s">
        <v>6531</v>
      </c>
      <c r="B6274" s="489">
        <v>217</v>
      </c>
      <c r="C6274" s="490">
        <v>49.43</v>
      </c>
      <c r="D6274" s="490">
        <v>199.34</v>
      </c>
      <c r="E6274" s="488"/>
    </row>
    <row r="6275" spans="1:5" x14ac:dyDescent="0.2">
      <c r="A6275" s="488" t="s">
        <v>6532</v>
      </c>
      <c r="B6275" s="489">
        <v>394</v>
      </c>
      <c r="C6275" s="490">
        <v>0</v>
      </c>
      <c r="D6275" s="490">
        <v>192.64</v>
      </c>
      <c r="E6275" s="488"/>
    </row>
    <row r="6276" spans="1:5" x14ac:dyDescent="0.2">
      <c r="A6276" s="488" t="s">
        <v>6533</v>
      </c>
      <c r="B6276" s="489">
        <v>385</v>
      </c>
      <c r="C6276" s="490">
        <v>0</v>
      </c>
      <c r="D6276" s="490">
        <v>187.21</v>
      </c>
      <c r="E6276" s="488"/>
    </row>
    <row r="6277" spans="1:5" x14ac:dyDescent="0.2">
      <c r="A6277" s="488" t="s">
        <v>6534</v>
      </c>
      <c r="B6277" s="489">
        <v>297</v>
      </c>
      <c r="C6277" s="490">
        <v>686.92</v>
      </c>
      <c r="D6277" s="490">
        <v>892.1</v>
      </c>
      <c r="E6277" s="488"/>
    </row>
    <row r="6278" spans="1:5" x14ac:dyDescent="0.2">
      <c r="A6278" s="488" t="s">
        <v>6535</v>
      </c>
      <c r="B6278" s="489">
        <v>357</v>
      </c>
      <c r="C6278" s="490">
        <v>898.65</v>
      </c>
      <c r="D6278" s="490">
        <v>1145.29</v>
      </c>
      <c r="E6278" s="488"/>
    </row>
    <row r="6279" spans="1:5" x14ac:dyDescent="0.2">
      <c r="A6279" s="488" t="s">
        <v>6536</v>
      </c>
      <c r="B6279" s="489">
        <v>620</v>
      </c>
      <c r="C6279" s="490">
        <v>0</v>
      </c>
      <c r="D6279" s="490">
        <v>170.68</v>
      </c>
      <c r="E6279" s="488"/>
    </row>
    <row r="6280" spans="1:5" x14ac:dyDescent="0.2">
      <c r="A6280" s="488" t="s">
        <v>6537</v>
      </c>
      <c r="B6280" s="489">
        <v>229</v>
      </c>
      <c r="C6280" s="490">
        <v>0</v>
      </c>
      <c r="D6280" s="490">
        <v>33.35</v>
      </c>
      <c r="E6280" s="488"/>
    </row>
    <row r="6281" spans="1:5" x14ac:dyDescent="0.2">
      <c r="A6281" s="488" t="s">
        <v>6538</v>
      </c>
      <c r="B6281" s="489">
        <v>442</v>
      </c>
      <c r="C6281" s="490">
        <v>0</v>
      </c>
      <c r="D6281" s="490">
        <v>51.65</v>
      </c>
      <c r="E6281" s="488"/>
    </row>
    <row r="6282" spans="1:5" x14ac:dyDescent="0.2">
      <c r="A6282" s="488" t="s">
        <v>6539</v>
      </c>
      <c r="B6282" s="489">
        <v>495</v>
      </c>
      <c r="C6282" s="490">
        <v>0</v>
      </c>
      <c r="D6282" s="490">
        <v>87.13</v>
      </c>
      <c r="E6282" s="488"/>
    </row>
    <row r="6283" spans="1:5" x14ac:dyDescent="0.2">
      <c r="A6283" s="488" t="s">
        <v>6540</v>
      </c>
      <c r="B6283" s="489">
        <v>147</v>
      </c>
      <c r="C6283" s="490">
        <v>16.440000000000001</v>
      </c>
      <c r="D6283" s="490">
        <v>118</v>
      </c>
      <c r="E6283" s="488"/>
    </row>
    <row r="6284" spans="1:5" x14ac:dyDescent="0.2">
      <c r="A6284" s="488" t="s">
        <v>6541</v>
      </c>
      <c r="B6284" s="489">
        <v>287</v>
      </c>
      <c r="C6284" s="490">
        <v>0</v>
      </c>
      <c r="D6284" s="490">
        <v>57.61</v>
      </c>
      <c r="E6284" s="488"/>
    </row>
    <row r="6285" spans="1:5" x14ac:dyDescent="0.2">
      <c r="A6285" s="488" t="s">
        <v>6542</v>
      </c>
      <c r="B6285" s="489">
        <v>240</v>
      </c>
      <c r="C6285" s="490">
        <v>0</v>
      </c>
      <c r="D6285" s="490">
        <v>19.3</v>
      </c>
      <c r="E6285" s="488"/>
    </row>
    <row r="6286" spans="1:5" x14ac:dyDescent="0.2">
      <c r="A6286" s="488" t="s">
        <v>6543</v>
      </c>
      <c r="B6286" s="489">
        <v>348</v>
      </c>
      <c r="C6286" s="490">
        <v>0</v>
      </c>
      <c r="D6286" s="490">
        <v>75.59</v>
      </c>
      <c r="E6286" s="488"/>
    </row>
    <row r="6287" spans="1:5" x14ac:dyDescent="0.2">
      <c r="A6287" s="488" t="s">
        <v>6544</v>
      </c>
      <c r="B6287" s="489">
        <v>335</v>
      </c>
      <c r="C6287" s="490">
        <v>0</v>
      </c>
      <c r="D6287" s="490">
        <v>99.19</v>
      </c>
      <c r="E6287" s="488"/>
    </row>
    <row r="6288" spans="1:5" x14ac:dyDescent="0.2">
      <c r="A6288" s="488" t="s">
        <v>6545</v>
      </c>
      <c r="B6288" s="489">
        <v>342</v>
      </c>
      <c r="C6288" s="490">
        <v>273.89</v>
      </c>
      <c r="D6288" s="490">
        <v>510.17</v>
      </c>
      <c r="E6288" s="488"/>
    </row>
    <row r="6289" spans="1:5" x14ac:dyDescent="0.2">
      <c r="A6289" s="488" t="s">
        <v>6546</v>
      </c>
      <c r="B6289" s="489">
        <v>292</v>
      </c>
      <c r="C6289" s="490">
        <v>0</v>
      </c>
      <c r="D6289" s="490">
        <v>61.5</v>
      </c>
      <c r="E6289" s="488"/>
    </row>
    <row r="6290" spans="1:5" x14ac:dyDescent="0.2">
      <c r="A6290" s="488" t="s">
        <v>6547</v>
      </c>
      <c r="B6290" s="489">
        <v>235</v>
      </c>
      <c r="C6290" s="490">
        <v>0</v>
      </c>
      <c r="D6290" s="490">
        <v>47.84</v>
      </c>
      <c r="E6290" s="488"/>
    </row>
    <row r="6291" spans="1:5" x14ac:dyDescent="0.2">
      <c r="A6291" s="488" t="s">
        <v>6548</v>
      </c>
      <c r="B6291" s="489">
        <v>230</v>
      </c>
      <c r="C6291" s="490">
        <v>771.35</v>
      </c>
      <c r="D6291" s="490">
        <v>930.25</v>
      </c>
      <c r="E6291" s="488"/>
    </row>
    <row r="6292" spans="1:5" x14ac:dyDescent="0.2">
      <c r="A6292" s="488" t="s">
        <v>6549</v>
      </c>
      <c r="B6292" s="489">
        <v>109</v>
      </c>
      <c r="C6292" s="490">
        <v>301.67</v>
      </c>
      <c r="D6292" s="490">
        <v>376.98</v>
      </c>
      <c r="E6292" s="488"/>
    </row>
    <row r="6293" spans="1:5" x14ac:dyDescent="0.2">
      <c r="A6293" s="488" t="s">
        <v>6550</v>
      </c>
      <c r="B6293" s="489">
        <v>139</v>
      </c>
      <c r="C6293" s="490">
        <v>0</v>
      </c>
      <c r="D6293" s="490">
        <v>24.4</v>
      </c>
      <c r="E6293" s="488"/>
    </row>
    <row r="6294" spans="1:5" x14ac:dyDescent="0.2">
      <c r="A6294" s="488" t="s">
        <v>6551</v>
      </c>
      <c r="B6294" s="489">
        <v>110</v>
      </c>
      <c r="C6294" s="490">
        <v>0</v>
      </c>
      <c r="D6294" s="490">
        <v>10.220000000000001</v>
      </c>
      <c r="E6294" s="488"/>
    </row>
    <row r="6295" spans="1:5" x14ac:dyDescent="0.2">
      <c r="A6295" s="488" t="s">
        <v>6552</v>
      </c>
      <c r="B6295" s="489">
        <v>95</v>
      </c>
      <c r="C6295" s="490">
        <v>330.45</v>
      </c>
      <c r="D6295" s="490">
        <v>396.08</v>
      </c>
      <c r="E6295" s="488"/>
    </row>
    <row r="6296" spans="1:5" x14ac:dyDescent="0.2">
      <c r="A6296" s="488" t="s">
        <v>6553</v>
      </c>
      <c r="B6296" s="489">
        <v>302</v>
      </c>
      <c r="C6296" s="490">
        <v>0</v>
      </c>
      <c r="D6296" s="490">
        <v>40.47</v>
      </c>
      <c r="E6296" s="488"/>
    </row>
    <row r="6297" spans="1:5" x14ac:dyDescent="0.2">
      <c r="A6297" s="488" t="s">
        <v>6554</v>
      </c>
      <c r="B6297" s="489">
        <v>419</v>
      </c>
      <c r="C6297" s="490">
        <v>0</v>
      </c>
      <c r="D6297" s="490">
        <v>191.8</v>
      </c>
      <c r="E6297" s="488"/>
    </row>
    <row r="6298" spans="1:5" x14ac:dyDescent="0.2">
      <c r="A6298" s="488" t="s">
        <v>6555</v>
      </c>
      <c r="B6298" s="489">
        <v>97</v>
      </c>
      <c r="C6298" s="490">
        <v>343.53</v>
      </c>
      <c r="D6298" s="490">
        <v>410.55</v>
      </c>
      <c r="E6298" s="488"/>
    </row>
    <row r="6299" spans="1:5" x14ac:dyDescent="0.2">
      <c r="A6299" s="488" t="s">
        <v>6556</v>
      </c>
      <c r="B6299" s="489">
        <v>287</v>
      </c>
      <c r="C6299" s="490">
        <v>315.95999999999998</v>
      </c>
      <c r="D6299" s="490">
        <v>514.24</v>
      </c>
      <c r="E6299" s="488"/>
    </row>
    <row r="6300" spans="1:5" x14ac:dyDescent="0.2">
      <c r="A6300" s="488" t="s">
        <v>6557</v>
      </c>
      <c r="B6300" s="489">
        <v>138</v>
      </c>
      <c r="C6300" s="490">
        <v>503.19</v>
      </c>
      <c r="D6300" s="490">
        <v>598.53</v>
      </c>
      <c r="E6300" s="488"/>
    </row>
    <row r="6301" spans="1:5" x14ac:dyDescent="0.2">
      <c r="A6301" s="488" t="s">
        <v>6558</v>
      </c>
      <c r="B6301" s="489">
        <v>465</v>
      </c>
      <c r="C6301" s="490">
        <v>0</v>
      </c>
      <c r="D6301" s="490">
        <v>17.440000000000001</v>
      </c>
      <c r="E6301" s="488"/>
    </row>
    <row r="6302" spans="1:5" x14ac:dyDescent="0.2">
      <c r="A6302" s="488" t="s">
        <v>6559</v>
      </c>
      <c r="B6302" s="489">
        <v>131</v>
      </c>
      <c r="C6302" s="490">
        <v>382.18</v>
      </c>
      <c r="D6302" s="490">
        <v>472.69</v>
      </c>
      <c r="E6302" s="488"/>
    </row>
    <row r="6303" spans="1:5" x14ac:dyDescent="0.2">
      <c r="A6303" s="488" t="s">
        <v>6560</v>
      </c>
      <c r="B6303" s="489">
        <v>280</v>
      </c>
      <c r="C6303" s="490">
        <v>0</v>
      </c>
      <c r="D6303" s="490">
        <v>78.73</v>
      </c>
      <c r="E6303" s="488"/>
    </row>
    <row r="6304" spans="1:5" x14ac:dyDescent="0.2">
      <c r="A6304" s="488" t="s">
        <v>6561</v>
      </c>
      <c r="B6304" s="489">
        <v>259</v>
      </c>
      <c r="C6304" s="490">
        <v>0</v>
      </c>
      <c r="D6304" s="490">
        <v>42.75</v>
      </c>
      <c r="E6304" s="488"/>
    </row>
    <row r="6305" spans="1:5" x14ac:dyDescent="0.2">
      <c r="A6305" s="488" t="s">
        <v>6562</v>
      </c>
      <c r="B6305" s="489">
        <v>212</v>
      </c>
      <c r="C6305" s="490">
        <v>142.91</v>
      </c>
      <c r="D6305" s="490">
        <v>289.38</v>
      </c>
      <c r="E6305" s="488"/>
    </row>
    <row r="6306" spans="1:5" x14ac:dyDescent="0.2">
      <c r="A6306" s="488" t="s">
        <v>6563</v>
      </c>
      <c r="B6306" s="489">
        <v>193</v>
      </c>
      <c r="C6306" s="490">
        <v>0</v>
      </c>
      <c r="D6306" s="490">
        <v>38.93</v>
      </c>
      <c r="E6306" s="488"/>
    </row>
    <row r="6307" spans="1:5" x14ac:dyDescent="0.2">
      <c r="A6307" s="488" t="s">
        <v>6564</v>
      </c>
      <c r="B6307" s="489">
        <v>325</v>
      </c>
      <c r="C6307" s="490">
        <v>602</v>
      </c>
      <c r="D6307" s="490">
        <v>826.53</v>
      </c>
      <c r="E6307" s="488"/>
    </row>
    <row r="6308" spans="1:5" x14ac:dyDescent="0.2">
      <c r="A6308" s="488" t="s">
        <v>6565</v>
      </c>
      <c r="B6308" s="489">
        <v>287</v>
      </c>
      <c r="C6308" s="490">
        <v>503.53</v>
      </c>
      <c r="D6308" s="490">
        <v>701.81</v>
      </c>
      <c r="E6308" s="488"/>
    </row>
    <row r="6309" spans="1:5" x14ac:dyDescent="0.2">
      <c r="A6309" s="488" t="s">
        <v>6566</v>
      </c>
      <c r="B6309" s="489">
        <v>77</v>
      </c>
      <c r="C6309" s="490">
        <v>0</v>
      </c>
      <c r="D6309" s="490">
        <v>0</v>
      </c>
      <c r="E6309" s="488"/>
    </row>
    <row r="6310" spans="1:5" x14ac:dyDescent="0.2">
      <c r="A6310" s="488" t="s">
        <v>6567</v>
      </c>
      <c r="B6310" s="489">
        <v>239</v>
      </c>
      <c r="C6310" s="490">
        <v>0</v>
      </c>
      <c r="D6310" s="490">
        <v>70.72</v>
      </c>
      <c r="E6310" s="488"/>
    </row>
    <row r="6311" spans="1:5" x14ac:dyDescent="0.2">
      <c r="A6311" s="488" t="s">
        <v>6568</v>
      </c>
      <c r="B6311" s="489">
        <v>219</v>
      </c>
      <c r="C6311" s="490">
        <v>0</v>
      </c>
      <c r="D6311" s="490">
        <v>100.31</v>
      </c>
      <c r="E6311" s="488"/>
    </row>
    <row r="6312" spans="1:5" x14ac:dyDescent="0.2">
      <c r="A6312" s="488" t="s">
        <v>6569</v>
      </c>
      <c r="B6312" s="489">
        <v>66</v>
      </c>
      <c r="C6312" s="490">
        <v>0</v>
      </c>
      <c r="D6312" s="490">
        <v>40.29</v>
      </c>
      <c r="E6312" s="488"/>
    </row>
    <row r="6313" spans="1:5" x14ac:dyDescent="0.2">
      <c r="A6313" s="488" t="s">
        <v>6570</v>
      </c>
      <c r="B6313" s="489">
        <v>105</v>
      </c>
      <c r="C6313" s="490">
        <v>87.78</v>
      </c>
      <c r="D6313" s="490">
        <v>160.32</v>
      </c>
      <c r="E6313" s="488"/>
    </row>
    <row r="6314" spans="1:5" x14ac:dyDescent="0.2">
      <c r="A6314" s="488" t="s">
        <v>6571</v>
      </c>
      <c r="B6314" s="489">
        <v>154</v>
      </c>
      <c r="C6314" s="490">
        <v>0</v>
      </c>
      <c r="D6314" s="490">
        <v>42.02</v>
      </c>
      <c r="E6314" s="488"/>
    </row>
    <row r="6315" spans="1:5" x14ac:dyDescent="0.2">
      <c r="A6315" s="488" t="s">
        <v>6572</v>
      </c>
      <c r="B6315" s="489">
        <v>143</v>
      </c>
      <c r="C6315" s="490">
        <v>62.38</v>
      </c>
      <c r="D6315" s="490">
        <v>161.16999999999999</v>
      </c>
      <c r="E6315" s="488"/>
    </row>
    <row r="6316" spans="1:5" x14ac:dyDescent="0.2">
      <c r="A6316" s="488" t="s">
        <v>6573</v>
      </c>
      <c r="B6316" s="489">
        <v>347</v>
      </c>
      <c r="C6316" s="490">
        <v>983.24</v>
      </c>
      <c r="D6316" s="490">
        <v>1222.97</v>
      </c>
      <c r="E6316" s="488"/>
    </row>
    <row r="6317" spans="1:5" x14ac:dyDescent="0.2">
      <c r="A6317" s="488" t="s">
        <v>6574</v>
      </c>
      <c r="B6317" s="489">
        <v>310</v>
      </c>
      <c r="C6317" s="490">
        <v>0</v>
      </c>
      <c r="D6317" s="490">
        <v>115.39</v>
      </c>
      <c r="E6317" s="488"/>
    </row>
    <row r="6318" spans="1:5" x14ac:dyDescent="0.2">
      <c r="A6318" s="488" t="s">
        <v>6575</v>
      </c>
      <c r="B6318" s="489">
        <v>73</v>
      </c>
      <c r="C6318" s="490">
        <v>0</v>
      </c>
      <c r="D6318" s="490">
        <v>10.92</v>
      </c>
      <c r="E6318" s="488"/>
    </row>
    <row r="6319" spans="1:5" x14ac:dyDescent="0.2">
      <c r="A6319" s="488" t="s">
        <v>6576</v>
      </c>
      <c r="B6319" s="489">
        <v>75</v>
      </c>
      <c r="C6319" s="490">
        <v>0</v>
      </c>
      <c r="D6319" s="490">
        <v>38.47</v>
      </c>
      <c r="E6319" s="488"/>
    </row>
    <row r="6320" spans="1:5" x14ac:dyDescent="0.2">
      <c r="A6320" s="488" t="s">
        <v>6577</v>
      </c>
      <c r="B6320" s="489">
        <v>60</v>
      </c>
      <c r="C6320" s="490">
        <v>0</v>
      </c>
      <c r="D6320" s="490">
        <v>17.760000000000002</v>
      </c>
      <c r="E6320" s="488"/>
    </row>
    <row r="6321" spans="1:5" x14ac:dyDescent="0.2">
      <c r="A6321" s="488" t="s">
        <v>6578</v>
      </c>
      <c r="B6321" s="489">
        <v>302</v>
      </c>
      <c r="C6321" s="490">
        <v>0</v>
      </c>
      <c r="D6321" s="490">
        <v>26.88</v>
      </c>
      <c r="E6321" s="488"/>
    </row>
    <row r="6322" spans="1:5" x14ac:dyDescent="0.2">
      <c r="A6322" s="488" t="s">
        <v>6579</v>
      </c>
      <c r="B6322" s="489">
        <v>57</v>
      </c>
      <c r="C6322" s="490">
        <v>0</v>
      </c>
      <c r="D6322" s="490">
        <v>36.75</v>
      </c>
      <c r="E6322" s="488"/>
    </row>
    <row r="6323" spans="1:5" x14ac:dyDescent="0.2">
      <c r="A6323" s="488" t="s">
        <v>6580</v>
      </c>
      <c r="B6323" s="489">
        <v>16</v>
      </c>
      <c r="C6323" s="490">
        <v>23.64</v>
      </c>
      <c r="D6323" s="490">
        <v>34.69</v>
      </c>
      <c r="E6323" s="488" t="s">
        <v>344</v>
      </c>
    </row>
    <row r="6324" spans="1:5" x14ac:dyDescent="0.2">
      <c r="A6324" s="488" t="s">
        <v>6581</v>
      </c>
      <c r="B6324" s="489">
        <v>296</v>
      </c>
      <c r="C6324" s="490">
        <v>0</v>
      </c>
      <c r="D6324" s="490">
        <v>0</v>
      </c>
      <c r="E6324" s="488"/>
    </row>
    <row r="6325" spans="1:5" x14ac:dyDescent="0.2">
      <c r="A6325" s="488" t="s">
        <v>6582</v>
      </c>
      <c r="B6325" s="489">
        <v>269</v>
      </c>
      <c r="C6325" s="490">
        <v>0</v>
      </c>
      <c r="D6325" s="490">
        <v>27.63</v>
      </c>
      <c r="E6325" s="488"/>
    </row>
    <row r="6326" spans="1:5" x14ac:dyDescent="0.2">
      <c r="A6326" s="488" t="s">
        <v>6583</v>
      </c>
      <c r="B6326" s="489">
        <v>360</v>
      </c>
      <c r="C6326" s="490">
        <v>0</v>
      </c>
      <c r="D6326" s="490">
        <v>4.59</v>
      </c>
      <c r="E6326" s="488"/>
    </row>
    <row r="6327" spans="1:5" x14ac:dyDescent="0.2">
      <c r="A6327" s="488" t="s">
        <v>6584</v>
      </c>
      <c r="B6327" s="489">
        <v>12</v>
      </c>
      <c r="C6327" s="490">
        <v>0.79</v>
      </c>
      <c r="D6327" s="490">
        <v>9.09</v>
      </c>
      <c r="E6327" s="488" t="s">
        <v>344</v>
      </c>
    </row>
    <row r="6328" spans="1:5" x14ac:dyDescent="0.2">
      <c r="A6328" s="488" t="s">
        <v>6585</v>
      </c>
      <c r="B6328" s="489">
        <v>58</v>
      </c>
      <c r="C6328" s="490">
        <v>22.3</v>
      </c>
      <c r="D6328" s="490">
        <v>62.37</v>
      </c>
      <c r="E6328" s="488"/>
    </row>
    <row r="6329" spans="1:5" x14ac:dyDescent="0.2">
      <c r="A6329" s="488" t="s">
        <v>6586</v>
      </c>
      <c r="B6329" s="489">
        <v>104</v>
      </c>
      <c r="C6329" s="490">
        <v>0</v>
      </c>
      <c r="D6329" s="490">
        <v>27.73</v>
      </c>
      <c r="E6329" s="488"/>
    </row>
    <row r="6330" spans="1:5" x14ac:dyDescent="0.2">
      <c r="A6330" s="488" t="s">
        <v>6587</v>
      </c>
      <c r="B6330" s="489">
        <v>12</v>
      </c>
      <c r="C6330" s="490">
        <v>0</v>
      </c>
      <c r="D6330" s="490">
        <v>4.62</v>
      </c>
      <c r="E6330" s="488" t="s">
        <v>344</v>
      </c>
    </row>
    <row r="6331" spans="1:5" x14ac:dyDescent="0.2">
      <c r="A6331" s="488" t="s">
        <v>6588</v>
      </c>
      <c r="B6331" s="489">
        <v>41</v>
      </c>
      <c r="C6331" s="490">
        <v>0</v>
      </c>
      <c r="D6331" s="490">
        <v>0</v>
      </c>
      <c r="E6331" s="488"/>
    </row>
    <row r="6332" spans="1:5" x14ac:dyDescent="0.2">
      <c r="A6332" s="488" t="s">
        <v>6589</v>
      </c>
      <c r="B6332" s="489">
        <v>16</v>
      </c>
      <c r="C6332" s="490">
        <v>0</v>
      </c>
      <c r="D6332" s="490">
        <v>0</v>
      </c>
      <c r="E6332" s="488" t="s">
        <v>344</v>
      </c>
    </row>
    <row r="6333" spans="1:5" x14ac:dyDescent="0.2">
      <c r="A6333" s="488" t="s">
        <v>6678</v>
      </c>
      <c r="B6333" s="489">
        <v>61</v>
      </c>
      <c r="C6333" s="490">
        <v>49.11</v>
      </c>
      <c r="D6333" s="490">
        <v>91.25</v>
      </c>
      <c r="E6333" s="488"/>
    </row>
    <row r="6334" spans="1:5" x14ac:dyDescent="0.2">
      <c r="A6334" s="488" t="s">
        <v>6590</v>
      </c>
      <c r="B6334" s="489">
        <v>1</v>
      </c>
      <c r="C6334" s="490">
        <v>0</v>
      </c>
      <c r="D6334" s="490">
        <v>0</v>
      </c>
      <c r="E6334" s="488" t="s">
        <v>344</v>
      </c>
    </row>
    <row r="6335" spans="1:5" x14ac:dyDescent="0.2">
      <c r="A6335" s="488" t="s">
        <v>6591</v>
      </c>
      <c r="B6335" s="489">
        <v>81</v>
      </c>
      <c r="C6335" s="490">
        <v>184.06</v>
      </c>
      <c r="D6335" s="490">
        <v>240.02</v>
      </c>
      <c r="E6335" s="488"/>
    </row>
    <row r="6336" spans="1:5" x14ac:dyDescent="0.2">
      <c r="A6336" s="488" t="s">
        <v>6592</v>
      </c>
      <c r="B6336" s="489">
        <v>208</v>
      </c>
      <c r="C6336" s="490">
        <v>27.4</v>
      </c>
      <c r="D6336" s="490">
        <v>171.1</v>
      </c>
      <c r="E6336" s="488"/>
    </row>
    <row r="6337" spans="1:5" x14ac:dyDescent="0.2">
      <c r="A6337" s="488" t="s">
        <v>6593</v>
      </c>
      <c r="B6337" s="489">
        <v>490</v>
      </c>
      <c r="C6337" s="490">
        <v>1315.02</v>
      </c>
      <c r="D6337" s="490">
        <v>1653.54</v>
      </c>
      <c r="E6337" s="488"/>
    </row>
    <row r="6338" spans="1:5" x14ac:dyDescent="0.2">
      <c r="A6338" s="488" t="s">
        <v>6594</v>
      </c>
      <c r="B6338" s="489">
        <v>227</v>
      </c>
      <c r="C6338" s="490">
        <v>168.79</v>
      </c>
      <c r="D6338" s="490">
        <v>325.62</v>
      </c>
      <c r="E6338" s="488"/>
    </row>
    <row r="6340" spans="1:5" x14ac:dyDescent="0.2">
      <c r="A6340" s="638" t="s">
        <v>6595</v>
      </c>
      <c r="B6340" s="638"/>
      <c r="C6340" s="638"/>
      <c r="D6340" s="638"/>
      <c r="E6340" s="638"/>
    </row>
    <row r="6341" spans="1:5" x14ac:dyDescent="0.2">
      <c r="A6341" s="639" t="s">
        <v>6596</v>
      </c>
      <c r="B6341" s="639"/>
      <c r="C6341" s="639"/>
      <c r="D6341" s="639"/>
      <c r="E6341" s="639"/>
    </row>
  </sheetData>
  <sheetProtection algorithmName="SHA-512" hashValue="zuc4jDUzq+XizTryU1N+eun52LC1IgjRC6bQbmE9IIoD763Bol5hXLg2gr/mqYPxHJj4RJ6J/TPMz9VBTJ7mkQ==" saltValue="JqLaoC8AbYSsIR8SH84Szw==" spinCount="100000" sheet="1" objects="1" scenarios="1"/>
  <mergeCells count="2">
    <mergeCell ref="A6340:E6340"/>
    <mergeCell ref="A6341:E6341"/>
  </mergeCells>
  <pageMargins left="0.7" right="0.7" top="0.75" bottom="0.75" header="0.3" footer="0.3"/>
  <pageSetup paperSize="9" orientation="portrait" r:id="rId1"/>
  <headerFooter>
    <oddHeader>&amp;L&amp;A&amp;C&amp;F&amp;R&amp;D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6303"/>
  <sheetViews>
    <sheetView workbookViewId="0">
      <selection activeCell="A2" sqref="A2"/>
    </sheetView>
  </sheetViews>
  <sheetFormatPr defaultRowHeight="12.75" x14ac:dyDescent="0.2"/>
  <cols>
    <col min="1" max="2" width="24.7109375" customWidth="1"/>
    <col min="3" max="3" width="23.5703125" customWidth="1"/>
    <col min="4" max="4" width="2.28515625" customWidth="1"/>
  </cols>
  <sheetData>
    <row r="1" spans="1:4" x14ac:dyDescent="0.2">
      <c r="A1" s="481" t="s">
        <v>6729</v>
      </c>
      <c r="B1" s="481"/>
      <c r="C1" s="481"/>
    </row>
    <row r="2" spans="1:4" x14ac:dyDescent="0.2">
      <c r="A2" s="483" t="s">
        <v>6730</v>
      </c>
      <c r="B2" s="483"/>
      <c r="C2" s="483"/>
      <c r="D2" s="483"/>
    </row>
    <row r="3" spans="1:4" x14ac:dyDescent="0.2">
      <c r="A3" s="481"/>
      <c r="B3" s="481"/>
      <c r="C3" s="481"/>
      <c r="D3" s="481"/>
    </row>
    <row r="4" spans="1:4" x14ac:dyDescent="0.2">
      <c r="A4" s="634" t="s">
        <v>258</v>
      </c>
      <c r="B4" s="634" t="s">
        <v>259</v>
      </c>
      <c r="C4" s="634" t="s">
        <v>6604</v>
      </c>
      <c r="D4" s="634"/>
    </row>
    <row r="6" spans="1:4" x14ac:dyDescent="0.2">
      <c r="A6" s="635" t="s">
        <v>262</v>
      </c>
      <c r="B6" s="636">
        <v>100</v>
      </c>
      <c r="C6" s="637">
        <v>33.020000000000003</v>
      </c>
      <c r="D6" s="635"/>
    </row>
    <row r="7" spans="1:4" x14ac:dyDescent="0.2">
      <c r="A7" s="635" t="s">
        <v>263</v>
      </c>
      <c r="B7" s="636">
        <v>142</v>
      </c>
      <c r="C7" s="637">
        <v>0</v>
      </c>
      <c r="D7" s="635"/>
    </row>
    <row r="8" spans="1:4" x14ac:dyDescent="0.2">
      <c r="A8" s="635" t="s">
        <v>264</v>
      </c>
      <c r="B8" s="636">
        <v>65</v>
      </c>
      <c r="C8" s="637">
        <v>31.93</v>
      </c>
      <c r="D8" s="635"/>
    </row>
    <row r="9" spans="1:4" x14ac:dyDescent="0.2">
      <c r="A9" s="635" t="s">
        <v>265</v>
      </c>
      <c r="B9" s="636">
        <v>92</v>
      </c>
      <c r="C9" s="637">
        <v>57.71</v>
      </c>
      <c r="D9" s="635"/>
    </row>
    <row r="10" spans="1:4" x14ac:dyDescent="0.2">
      <c r="A10" s="635" t="s">
        <v>266</v>
      </c>
      <c r="B10" s="636">
        <v>61</v>
      </c>
      <c r="C10" s="637">
        <v>24.48</v>
      </c>
      <c r="D10" s="635"/>
    </row>
    <row r="11" spans="1:4" x14ac:dyDescent="0.2">
      <c r="A11" s="635" t="s">
        <v>267</v>
      </c>
      <c r="B11" s="636">
        <v>72</v>
      </c>
      <c r="C11" s="637">
        <v>8.59</v>
      </c>
      <c r="D11" s="635"/>
    </row>
    <row r="12" spans="1:4" x14ac:dyDescent="0.2">
      <c r="A12" s="635" t="s">
        <v>268</v>
      </c>
      <c r="B12" s="636">
        <v>114</v>
      </c>
      <c r="C12" s="637">
        <v>0</v>
      </c>
      <c r="D12" s="635"/>
    </row>
    <row r="13" spans="1:4" x14ac:dyDescent="0.2">
      <c r="A13" s="635" t="s">
        <v>269</v>
      </c>
      <c r="B13" s="636">
        <v>120</v>
      </c>
      <c r="C13" s="637">
        <v>11.13</v>
      </c>
      <c r="D13" s="635"/>
    </row>
    <row r="14" spans="1:4" x14ac:dyDescent="0.2">
      <c r="A14" s="635" t="s">
        <v>270</v>
      </c>
      <c r="B14" s="636">
        <v>160</v>
      </c>
      <c r="C14" s="637">
        <v>41.2</v>
      </c>
      <c r="D14" s="635"/>
    </row>
    <row r="15" spans="1:4" x14ac:dyDescent="0.2">
      <c r="A15" s="635" t="s">
        <v>271</v>
      </c>
      <c r="B15" s="636">
        <v>414</v>
      </c>
      <c r="C15" s="637">
        <v>65.36</v>
      </c>
      <c r="D15" s="635"/>
    </row>
    <row r="16" spans="1:4" x14ac:dyDescent="0.2">
      <c r="A16" s="635" t="s">
        <v>272</v>
      </c>
      <c r="B16" s="636">
        <v>68</v>
      </c>
      <c r="C16" s="637">
        <v>0</v>
      </c>
      <c r="D16" s="635"/>
    </row>
    <row r="17" spans="1:4" x14ac:dyDescent="0.2">
      <c r="A17" s="635" t="s">
        <v>273</v>
      </c>
      <c r="B17" s="636">
        <v>87</v>
      </c>
      <c r="C17" s="637">
        <v>0</v>
      </c>
      <c r="D17" s="635"/>
    </row>
    <row r="18" spans="1:4" x14ac:dyDescent="0.2">
      <c r="A18" s="635" t="s">
        <v>274</v>
      </c>
      <c r="B18" s="636">
        <v>60</v>
      </c>
      <c r="C18" s="637">
        <v>0</v>
      </c>
      <c r="D18" s="635"/>
    </row>
    <row r="19" spans="1:4" x14ac:dyDescent="0.2">
      <c r="A19" s="635" t="s">
        <v>275</v>
      </c>
      <c r="B19" s="636">
        <v>52</v>
      </c>
      <c r="C19" s="637">
        <v>6.49</v>
      </c>
      <c r="D19" s="635"/>
    </row>
    <row r="20" spans="1:4" x14ac:dyDescent="0.2">
      <c r="A20" s="635" t="s">
        <v>276</v>
      </c>
      <c r="B20" s="636">
        <v>238</v>
      </c>
      <c r="C20" s="637">
        <v>23.68</v>
      </c>
      <c r="D20" s="635"/>
    </row>
    <row r="21" spans="1:4" x14ac:dyDescent="0.2">
      <c r="A21" s="635" t="s">
        <v>277</v>
      </c>
      <c r="B21" s="636">
        <v>121</v>
      </c>
      <c r="C21" s="637">
        <v>0</v>
      </c>
      <c r="D21" s="635"/>
    </row>
    <row r="22" spans="1:4" x14ac:dyDescent="0.2">
      <c r="A22" s="635" t="s">
        <v>278</v>
      </c>
      <c r="B22" s="636">
        <v>139</v>
      </c>
      <c r="C22" s="637">
        <v>0</v>
      </c>
      <c r="D22" s="635"/>
    </row>
    <row r="23" spans="1:4" x14ac:dyDescent="0.2">
      <c r="A23" s="635" t="s">
        <v>279</v>
      </c>
      <c r="B23" s="636">
        <v>125</v>
      </c>
      <c r="C23" s="637">
        <v>70.510000000000005</v>
      </c>
      <c r="D23" s="635"/>
    </row>
    <row r="24" spans="1:4" x14ac:dyDescent="0.2">
      <c r="A24" s="635" t="s">
        <v>280</v>
      </c>
      <c r="B24" s="636">
        <v>124</v>
      </c>
      <c r="C24" s="637">
        <v>0</v>
      </c>
      <c r="D24" s="635"/>
    </row>
    <row r="25" spans="1:4" x14ac:dyDescent="0.2">
      <c r="A25" s="635" t="s">
        <v>281</v>
      </c>
      <c r="B25" s="636">
        <v>183</v>
      </c>
      <c r="C25" s="637">
        <v>0</v>
      </c>
      <c r="D25" s="635"/>
    </row>
    <row r="26" spans="1:4" x14ac:dyDescent="0.2">
      <c r="A26" s="635" t="s">
        <v>282</v>
      </c>
      <c r="B26" s="636">
        <v>128</v>
      </c>
      <c r="C26" s="637">
        <v>0</v>
      </c>
      <c r="D26" s="635"/>
    </row>
    <row r="27" spans="1:4" x14ac:dyDescent="0.2">
      <c r="A27" s="635" t="s">
        <v>283</v>
      </c>
      <c r="B27" s="636">
        <v>165</v>
      </c>
      <c r="C27" s="637">
        <v>0</v>
      </c>
      <c r="D27" s="635"/>
    </row>
    <row r="28" spans="1:4" x14ac:dyDescent="0.2">
      <c r="A28" s="635" t="s">
        <v>284</v>
      </c>
      <c r="B28" s="636">
        <v>180</v>
      </c>
      <c r="C28" s="637">
        <v>0</v>
      </c>
      <c r="D28" s="635"/>
    </row>
    <row r="29" spans="1:4" x14ac:dyDescent="0.2">
      <c r="A29" s="635" t="s">
        <v>285</v>
      </c>
      <c r="B29" s="636">
        <v>145</v>
      </c>
      <c r="C29" s="637">
        <v>0</v>
      </c>
      <c r="D29" s="635"/>
    </row>
    <row r="30" spans="1:4" x14ac:dyDescent="0.2">
      <c r="A30" s="635" t="s">
        <v>286</v>
      </c>
      <c r="B30" s="636">
        <v>95</v>
      </c>
      <c r="C30" s="637">
        <v>0</v>
      </c>
      <c r="D30" s="635"/>
    </row>
    <row r="31" spans="1:4" x14ac:dyDescent="0.2">
      <c r="A31" s="635" t="s">
        <v>287</v>
      </c>
      <c r="B31" s="636">
        <v>75</v>
      </c>
      <c r="C31" s="637">
        <v>50.53</v>
      </c>
      <c r="D31" s="635"/>
    </row>
    <row r="32" spans="1:4" x14ac:dyDescent="0.2">
      <c r="A32" s="635" t="s">
        <v>288</v>
      </c>
      <c r="B32" s="636">
        <v>197</v>
      </c>
      <c r="C32" s="637">
        <v>0</v>
      </c>
      <c r="D32" s="635"/>
    </row>
    <row r="33" spans="1:4" x14ac:dyDescent="0.2">
      <c r="A33" s="635" t="s">
        <v>289</v>
      </c>
      <c r="B33" s="636">
        <v>68</v>
      </c>
      <c r="C33" s="637">
        <v>0</v>
      </c>
      <c r="D33" s="635"/>
    </row>
    <row r="34" spans="1:4" x14ac:dyDescent="0.2">
      <c r="A34" s="635" t="s">
        <v>290</v>
      </c>
      <c r="B34" s="636">
        <v>123</v>
      </c>
      <c r="C34" s="637">
        <v>0</v>
      </c>
      <c r="D34" s="635"/>
    </row>
    <row r="35" spans="1:4" x14ac:dyDescent="0.2">
      <c r="A35" s="635" t="s">
        <v>291</v>
      </c>
      <c r="B35" s="636">
        <v>121</v>
      </c>
      <c r="C35" s="637">
        <v>0</v>
      </c>
      <c r="D35" s="635"/>
    </row>
    <row r="36" spans="1:4" x14ac:dyDescent="0.2">
      <c r="A36" s="635" t="s">
        <v>292</v>
      </c>
      <c r="B36" s="636">
        <v>128</v>
      </c>
      <c r="C36" s="637">
        <v>0</v>
      </c>
      <c r="D36" s="635"/>
    </row>
    <row r="37" spans="1:4" x14ac:dyDescent="0.2">
      <c r="A37" s="635" t="s">
        <v>293</v>
      </c>
      <c r="B37" s="636">
        <v>107</v>
      </c>
      <c r="C37" s="637">
        <v>0</v>
      </c>
      <c r="D37" s="635"/>
    </row>
    <row r="38" spans="1:4" x14ac:dyDescent="0.2">
      <c r="A38" s="635" t="s">
        <v>294</v>
      </c>
      <c r="B38" s="636">
        <v>67</v>
      </c>
      <c r="C38" s="637">
        <v>68.95</v>
      </c>
      <c r="D38" s="635"/>
    </row>
    <row r="39" spans="1:4" x14ac:dyDescent="0.2">
      <c r="A39" s="635" t="s">
        <v>295</v>
      </c>
      <c r="B39" s="636">
        <v>219</v>
      </c>
      <c r="C39" s="637">
        <v>0</v>
      </c>
      <c r="D39" s="635"/>
    </row>
    <row r="40" spans="1:4" x14ac:dyDescent="0.2">
      <c r="A40" s="635" t="s">
        <v>296</v>
      </c>
      <c r="B40" s="636">
        <v>75</v>
      </c>
      <c r="C40" s="637">
        <v>5.3</v>
      </c>
      <c r="D40" s="635"/>
    </row>
    <row r="41" spans="1:4" x14ac:dyDescent="0.2">
      <c r="A41" s="635" t="s">
        <v>297</v>
      </c>
      <c r="B41" s="636">
        <v>191</v>
      </c>
      <c r="C41" s="637">
        <v>0</v>
      </c>
      <c r="D41" s="635"/>
    </row>
    <row r="42" spans="1:4" x14ac:dyDescent="0.2">
      <c r="A42" s="635" t="s">
        <v>298</v>
      </c>
      <c r="B42" s="636">
        <v>58</v>
      </c>
      <c r="C42" s="637">
        <v>0</v>
      </c>
      <c r="D42" s="635"/>
    </row>
    <row r="43" spans="1:4" x14ac:dyDescent="0.2">
      <c r="A43" s="635" t="s">
        <v>299</v>
      </c>
      <c r="B43" s="636">
        <v>182</v>
      </c>
      <c r="C43" s="637">
        <v>0</v>
      </c>
      <c r="D43" s="635"/>
    </row>
    <row r="44" spans="1:4" x14ac:dyDescent="0.2">
      <c r="A44" s="635" t="s">
        <v>300</v>
      </c>
      <c r="B44" s="636">
        <v>129</v>
      </c>
      <c r="C44" s="637">
        <v>0</v>
      </c>
      <c r="D44" s="635"/>
    </row>
    <row r="45" spans="1:4" x14ac:dyDescent="0.2">
      <c r="A45" s="635" t="s">
        <v>301</v>
      </c>
      <c r="B45" s="636">
        <v>121</v>
      </c>
      <c r="C45" s="637">
        <v>0</v>
      </c>
      <c r="D45" s="635"/>
    </row>
    <row r="46" spans="1:4" x14ac:dyDescent="0.2">
      <c r="A46" s="635" t="s">
        <v>302</v>
      </c>
      <c r="B46" s="636">
        <v>129</v>
      </c>
      <c r="C46" s="637">
        <v>3.35</v>
      </c>
      <c r="D46" s="635"/>
    </row>
    <row r="47" spans="1:4" x14ac:dyDescent="0.2">
      <c r="A47" s="635" t="s">
        <v>303</v>
      </c>
      <c r="B47" s="636">
        <v>275</v>
      </c>
      <c r="C47" s="637">
        <v>0</v>
      </c>
      <c r="D47" s="635"/>
    </row>
    <row r="48" spans="1:4" x14ac:dyDescent="0.2">
      <c r="A48" s="635" t="s">
        <v>304</v>
      </c>
      <c r="B48" s="636">
        <v>200</v>
      </c>
      <c r="C48" s="637">
        <v>103.42</v>
      </c>
      <c r="D48" s="635"/>
    </row>
    <row r="49" spans="1:4" x14ac:dyDescent="0.2">
      <c r="A49" s="635" t="s">
        <v>305</v>
      </c>
      <c r="B49" s="636">
        <v>475</v>
      </c>
      <c r="C49" s="637">
        <v>0</v>
      </c>
      <c r="D49" s="635"/>
    </row>
    <row r="50" spans="1:4" x14ac:dyDescent="0.2">
      <c r="A50" s="635" t="s">
        <v>306</v>
      </c>
      <c r="B50" s="636">
        <v>220</v>
      </c>
      <c r="C50" s="637">
        <v>0</v>
      </c>
      <c r="D50" s="635"/>
    </row>
    <row r="51" spans="1:4" x14ac:dyDescent="0.2">
      <c r="A51" s="635" t="s">
        <v>307</v>
      </c>
      <c r="B51" s="636">
        <v>245</v>
      </c>
      <c r="C51" s="637">
        <v>2.35</v>
      </c>
      <c r="D51" s="635"/>
    </row>
    <row r="52" spans="1:4" x14ac:dyDescent="0.2">
      <c r="A52" s="635" t="s">
        <v>308</v>
      </c>
      <c r="B52" s="636">
        <v>127</v>
      </c>
      <c r="C52" s="637">
        <v>0</v>
      </c>
      <c r="D52" s="635"/>
    </row>
    <row r="53" spans="1:4" x14ac:dyDescent="0.2">
      <c r="A53" s="635" t="s">
        <v>309</v>
      </c>
      <c r="B53" s="636">
        <v>480</v>
      </c>
      <c r="C53" s="637">
        <v>0</v>
      </c>
      <c r="D53" s="635"/>
    </row>
    <row r="54" spans="1:4" x14ac:dyDescent="0.2">
      <c r="A54" s="635" t="s">
        <v>310</v>
      </c>
      <c r="B54" s="636">
        <v>118</v>
      </c>
      <c r="C54" s="637">
        <v>0</v>
      </c>
      <c r="D54" s="635"/>
    </row>
    <row r="55" spans="1:4" x14ac:dyDescent="0.2">
      <c r="A55" s="635" t="s">
        <v>311</v>
      </c>
      <c r="B55" s="636">
        <v>415</v>
      </c>
      <c r="C55" s="637">
        <v>0</v>
      </c>
      <c r="D55" s="635"/>
    </row>
    <row r="56" spans="1:4" x14ac:dyDescent="0.2">
      <c r="A56" s="635" t="s">
        <v>312</v>
      </c>
      <c r="B56" s="636">
        <v>77</v>
      </c>
      <c r="C56" s="637">
        <v>0</v>
      </c>
      <c r="D56" s="635"/>
    </row>
    <row r="57" spans="1:4" x14ac:dyDescent="0.2">
      <c r="A57" s="635" t="s">
        <v>313</v>
      </c>
      <c r="B57" s="636">
        <v>226</v>
      </c>
      <c r="C57" s="637">
        <v>0</v>
      </c>
      <c r="D57" s="635"/>
    </row>
    <row r="58" spans="1:4" x14ac:dyDescent="0.2">
      <c r="A58" s="635" t="s">
        <v>314</v>
      </c>
      <c r="B58" s="636">
        <v>211</v>
      </c>
      <c r="C58" s="637">
        <v>0</v>
      </c>
      <c r="D58" s="635"/>
    </row>
    <row r="59" spans="1:4" x14ac:dyDescent="0.2">
      <c r="A59" s="635" t="s">
        <v>315</v>
      </c>
      <c r="B59" s="636">
        <v>205</v>
      </c>
      <c r="C59" s="637">
        <v>0</v>
      </c>
      <c r="D59" s="635"/>
    </row>
    <row r="60" spans="1:4" x14ac:dyDescent="0.2">
      <c r="A60" s="635" t="s">
        <v>316</v>
      </c>
      <c r="B60" s="636">
        <v>121</v>
      </c>
      <c r="C60" s="637">
        <v>80.260000000000005</v>
      </c>
      <c r="D60" s="635"/>
    </row>
    <row r="61" spans="1:4" x14ac:dyDescent="0.2">
      <c r="A61" s="635" t="s">
        <v>317</v>
      </c>
      <c r="B61" s="636">
        <v>85</v>
      </c>
      <c r="C61" s="637">
        <v>0</v>
      </c>
      <c r="D61" s="635"/>
    </row>
    <row r="62" spans="1:4" x14ac:dyDescent="0.2">
      <c r="A62" s="635" t="s">
        <v>318</v>
      </c>
      <c r="B62" s="636">
        <v>64</v>
      </c>
      <c r="C62" s="637">
        <v>0</v>
      </c>
      <c r="D62" s="635"/>
    </row>
    <row r="63" spans="1:4" x14ac:dyDescent="0.2">
      <c r="A63" s="635" t="s">
        <v>319</v>
      </c>
      <c r="B63" s="636">
        <v>123</v>
      </c>
      <c r="C63" s="637">
        <v>53.98</v>
      </c>
      <c r="D63" s="635"/>
    </row>
    <row r="64" spans="1:4" x14ac:dyDescent="0.2">
      <c r="A64" s="635" t="s">
        <v>320</v>
      </c>
      <c r="B64" s="636">
        <v>136</v>
      </c>
      <c r="C64" s="637">
        <v>0</v>
      </c>
      <c r="D64" s="635"/>
    </row>
    <row r="65" spans="1:4" x14ac:dyDescent="0.2">
      <c r="A65" s="635" t="s">
        <v>321</v>
      </c>
      <c r="B65" s="636">
        <v>72</v>
      </c>
      <c r="C65" s="637">
        <v>0</v>
      </c>
      <c r="D65" s="635"/>
    </row>
    <row r="66" spans="1:4" x14ac:dyDescent="0.2">
      <c r="A66" s="635" t="s">
        <v>322</v>
      </c>
      <c r="B66" s="636">
        <v>120</v>
      </c>
      <c r="C66" s="637">
        <v>12.76</v>
      </c>
      <c r="D66" s="635"/>
    </row>
    <row r="67" spans="1:4" x14ac:dyDescent="0.2">
      <c r="A67" s="635" t="s">
        <v>323</v>
      </c>
      <c r="B67" s="636">
        <v>166</v>
      </c>
      <c r="C67" s="637">
        <v>28.2</v>
      </c>
      <c r="D67" s="635"/>
    </row>
    <row r="68" spans="1:4" x14ac:dyDescent="0.2">
      <c r="A68" s="635" t="s">
        <v>324</v>
      </c>
      <c r="B68" s="636">
        <v>69</v>
      </c>
      <c r="C68" s="637">
        <v>0</v>
      </c>
      <c r="D68" s="635"/>
    </row>
    <row r="69" spans="1:4" x14ac:dyDescent="0.2">
      <c r="A69" s="635" t="s">
        <v>325</v>
      </c>
      <c r="B69" s="636">
        <v>85</v>
      </c>
      <c r="C69" s="637">
        <v>107.66</v>
      </c>
      <c r="D69" s="635"/>
    </row>
    <row r="70" spans="1:4" x14ac:dyDescent="0.2">
      <c r="A70" s="635" t="s">
        <v>326</v>
      </c>
      <c r="B70" s="636">
        <v>168</v>
      </c>
      <c r="C70" s="637">
        <v>0</v>
      </c>
      <c r="D70" s="635"/>
    </row>
    <row r="71" spans="1:4" x14ac:dyDescent="0.2">
      <c r="A71" s="635" t="s">
        <v>327</v>
      </c>
      <c r="B71" s="636">
        <v>160</v>
      </c>
      <c r="C71" s="637">
        <v>0</v>
      </c>
      <c r="D71" s="635"/>
    </row>
    <row r="72" spans="1:4" x14ac:dyDescent="0.2">
      <c r="A72" s="635" t="s">
        <v>328</v>
      </c>
      <c r="B72" s="636">
        <v>275</v>
      </c>
      <c r="C72" s="637">
        <v>4.58</v>
      </c>
      <c r="D72" s="635"/>
    </row>
    <row r="73" spans="1:4" x14ac:dyDescent="0.2">
      <c r="A73" s="635" t="s">
        <v>329</v>
      </c>
      <c r="B73" s="636">
        <v>128</v>
      </c>
      <c r="C73" s="637">
        <v>2.5499999999999998</v>
      </c>
      <c r="D73" s="635"/>
    </row>
    <row r="74" spans="1:4" x14ac:dyDescent="0.2">
      <c r="A74" s="635" t="s">
        <v>330</v>
      </c>
      <c r="B74" s="636">
        <v>65</v>
      </c>
      <c r="C74" s="637">
        <v>15.97</v>
      </c>
      <c r="D74" s="635"/>
    </row>
    <row r="75" spans="1:4" x14ac:dyDescent="0.2">
      <c r="A75" s="635" t="s">
        <v>331</v>
      </c>
      <c r="B75" s="636">
        <v>72</v>
      </c>
      <c r="C75" s="637">
        <v>0</v>
      </c>
      <c r="D75" s="635"/>
    </row>
    <row r="76" spans="1:4" x14ac:dyDescent="0.2">
      <c r="A76" s="635" t="s">
        <v>332</v>
      </c>
      <c r="B76" s="636">
        <v>124</v>
      </c>
      <c r="C76" s="637">
        <v>0</v>
      </c>
      <c r="D76" s="635"/>
    </row>
    <row r="77" spans="1:4" x14ac:dyDescent="0.2">
      <c r="A77" s="635" t="s">
        <v>333</v>
      </c>
      <c r="B77" s="636">
        <v>63</v>
      </c>
      <c r="C77" s="637">
        <v>0</v>
      </c>
      <c r="D77" s="635"/>
    </row>
    <row r="78" spans="1:4" x14ac:dyDescent="0.2">
      <c r="A78" s="635" t="s">
        <v>334</v>
      </c>
      <c r="B78" s="636">
        <v>61</v>
      </c>
      <c r="C78" s="637">
        <v>0</v>
      </c>
      <c r="D78" s="635"/>
    </row>
    <row r="79" spans="1:4" x14ac:dyDescent="0.2">
      <c r="A79" s="635" t="s">
        <v>335</v>
      </c>
      <c r="B79" s="636">
        <v>46</v>
      </c>
      <c r="C79" s="637">
        <v>0</v>
      </c>
      <c r="D79" s="635"/>
    </row>
    <row r="80" spans="1:4" x14ac:dyDescent="0.2">
      <c r="A80" s="635" t="s">
        <v>336</v>
      </c>
      <c r="B80" s="636">
        <v>171</v>
      </c>
      <c r="C80" s="637">
        <v>0</v>
      </c>
      <c r="D80" s="635"/>
    </row>
    <row r="81" spans="1:4" x14ac:dyDescent="0.2">
      <c r="A81" s="635" t="s">
        <v>337</v>
      </c>
      <c r="B81" s="636">
        <v>55</v>
      </c>
      <c r="C81" s="637">
        <v>12.47</v>
      </c>
      <c r="D81" s="635"/>
    </row>
    <row r="82" spans="1:4" x14ac:dyDescent="0.2">
      <c r="A82" s="635" t="s">
        <v>338</v>
      </c>
      <c r="B82" s="636">
        <v>102</v>
      </c>
      <c r="C82" s="637">
        <v>0</v>
      </c>
      <c r="D82" s="635"/>
    </row>
    <row r="83" spans="1:4" x14ac:dyDescent="0.2">
      <c r="A83" s="635" t="s">
        <v>339</v>
      </c>
      <c r="B83" s="636">
        <v>162</v>
      </c>
      <c r="C83" s="637">
        <v>5.65</v>
      </c>
      <c r="D83" s="635"/>
    </row>
    <row r="84" spans="1:4" x14ac:dyDescent="0.2">
      <c r="A84" s="635" t="s">
        <v>340</v>
      </c>
      <c r="B84" s="636">
        <v>82</v>
      </c>
      <c r="C84" s="637">
        <v>105.12</v>
      </c>
      <c r="D84" s="635"/>
    </row>
    <row r="85" spans="1:4" x14ac:dyDescent="0.2">
      <c r="A85" s="635" t="s">
        <v>341</v>
      </c>
      <c r="B85" s="636">
        <v>397</v>
      </c>
      <c r="C85" s="637">
        <v>180.27</v>
      </c>
      <c r="D85" s="635"/>
    </row>
    <row r="86" spans="1:4" x14ac:dyDescent="0.2">
      <c r="A86" s="635" t="s">
        <v>342</v>
      </c>
      <c r="B86" s="636">
        <v>175</v>
      </c>
      <c r="C86" s="637">
        <v>0</v>
      </c>
      <c r="D86" s="635"/>
    </row>
    <row r="87" spans="1:4" x14ac:dyDescent="0.2">
      <c r="A87" s="635" t="s">
        <v>343</v>
      </c>
      <c r="B87" s="636">
        <v>43</v>
      </c>
      <c r="C87" s="637">
        <v>52.01</v>
      </c>
      <c r="D87" s="635"/>
    </row>
    <row r="88" spans="1:4" x14ac:dyDescent="0.2">
      <c r="A88" s="635" t="s">
        <v>345</v>
      </c>
      <c r="B88" s="636">
        <v>62</v>
      </c>
      <c r="C88" s="637">
        <v>0</v>
      </c>
      <c r="D88" s="635"/>
    </row>
    <row r="89" spans="1:4" x14ac:dyDescent="0.2">
      <c r="A89" s="635" t="s">
        <v>346</v>
      </c>
      <c r="B89" s="636">
        <v>38</v>
      </c>
      <c r="C89" s="637">
        <v>175.34</v>
      </c>
      <c r="D89" s="635" t="s">
        <v>344</v>
      </c>
    </row>
    <row r="90" spans="1:4" x14ac:dyDescent="0.2">
      <c r="A90" s="635" t="s">
        <v>347</v>
      </c>
      <c r="B90" s="636">
        <v>110</v>
      </c>
      <c r="C90" s="637">
        <v>0</v>
      </c>
      <c r="D90" s="635"/>
    </row>
    <row r="91" spans="1:4" x14ac:dyDescent="0.2">
      <c r="A91" s="635" t="s">
        <v>349</v>
      </c>
      <c r="B91" s="636">
        <v>251</v>
      </c>
      <c r="C91" s="637">
        <v>38.770000000000003</v>
      </c>
      <c r="D91" s="635"/>
    </row>
    <row r="92" spans="1:4" x14ac:dyDescent="0.2">
      <c r="A92" s="635" t="s">
        <v>350</v>
      </c>
      <c r="B92" s="636">
        <v>239</v>
      </c>
      <c r="C92" s="637">
        <v>0</v>
      </c>
      <c r="D92" s="635"/>
    </row>
    <row r="93" spans="1:4" x14ac:dyDescent="0.2">
      <c r="A93" s="635" t="s">
        <v>351</v>
      </c>
      <c r="B93" s="636">
        <v>123</v>
      </c>
      <c r="C93" s="637">
        <v>40.26</v>
      </c>
      <c r="D93" s="635"/>
    </row>
    <row r="94" spans="1:4" x14ac:dyDescent="0.2">
      <c r="A94" s="635" t="s">
        <v>352</v>
      </c>
      <c r="B94" s="636">
        <v>248</v>
      </c>
      <c r="C94" s="637">
        <v>0</v>
      </c>
      <c r="D94" s="635"/>
    </row>
    <row r="95" spans="1:4" x14ac:dyDescent="0.2">
      <c r="A95" s="635" t="s">
        <v>353</v>
      </c>
      <c r="B95" s="636">
        <v>160</v>
      </c>
      <c r="C95" s="637">
        <v>0</v>
      </c>
      <c r="D95" s="635"/>
    </row>
    <row r="96" spans="1:4" x14ac:dyDescent="0.2">
      <c r="A96" s="635" t="s">
        <v>354</v>
      </c>
      <c r="B96" s="636">
        <v>344</v>
      </c>
      <c r="C96" s="637">
        <v>0</v>
      </c>
      <c r="D96" s="635"/>
    </row>
    <row r="97" spans="1:4" x14ac:dyDescent="0.2">
      <c r="A97" s="635" t="s">
        <v>355</v>
      </c>
      <c r="B97" s="636">
        <v>197</v>
      </c>
      <c r="C97" s="637">
        <v>184.19</v>
      </c>
      <c r="D97" s="635"/>
    </row>
    <row r="98" spans="1:4" x14ac:dyDescent="0.2">
      <c r="A98" s="635" t="s">
        <v>356</v>
      </c>
      <c r="B98" s="636">
        <v>161</v>
      </c>
      <c r="C98" s="637">
        <v>0</v>
      </c>
      <c r="D98" s="635"/>
    </row>
    <row r="99" spans="1:4" x14ac:dyDescent="0.2">
      <c r="A99" s="635" t="s">
        <v>357</v>
      </c>
      <c r="B99" s="636">
        <v>335</v>
      </c>
      <c r="C99" s="637">
        <v>869.83</v>
      </c>
      <c r="D99" s="635"/>
    </row>
    <row r="100" spans="1:4" x14ac:dyDescent="0.2">
      <c r="A100" s="635" t="s">
        <v>358</v>
      </c>
      <c r="B100" s="636">
        <v>74</v>
      </c>
      <c r="C100" s="637">
        <v>0</v>
      </c>
      <c r="D100" s="635"/>
    </row>
    <row r="101" spans="1:4" x14ac:dyDescent="0.2">
      <c r="A101" s="635" t="s">
        <v>359</v>
      </c>
      <c r="B101" s="636">
        <v>57</v>
      </c>
      <c r="C101" s="637">
        <v>32.94</v>
      </c>
      <c r="D101" s="635"/>
    </row>
    <row r="102" spans="1:4" x14ac:dyDescent="0.2">
      <c r="A102" s="635" t="s">
        <v>360</v>
      </c>
      <c r="B102" s="636">
        <v>34</v>
      </c>
      <c r="C102" s="637">
        <v>0</v>
      </c>
      <c r="D102" s="635" t="s">
        <v>344</v>
      </c>
    </row>
    <row r="103" spans="1:4" x14ac:dyDescent="0.2">
      <c r="A103" s="635" t="s">
        <v>361</v>
      </c>
      <c r="B103" s="636">
        <v>243</v>
      </c>
      <c r="C103" s="637">
        <v>0</v>
      </c>
      <c r="D103" s="635"/>
    </row>
    <row r="104" spans="1:4" x14ac:dyDescent="0.2">
      <c r="A104" s="635" t="s">
        <v>362</v>
      </c>
      <c r="B104" s="636">
        <v>50</v>
      </c>
      <c r="C104" s="637">
        <v>9.35</v>
      </c>
      <c r="D104" s="635"/>
    </row>
    <row r="105" spans="1:4" x14ac:dyDescent="0.2">
      <c r="A105" s="635" t="s">
        <v>363</v>
      </c>
      <c r="B105" s="636">
        <v>88</v>
      </c>
      <c r="C105" s="637">
        <v>0</v>
      </c>
      <c r="D105" s="635"/>
    </row>
    <row r="106" spans="1:4" x14ac:dyDescent="0.2">
      <c r="A106" s="635" t="s">
        <v>364</v>
      </c>
      <c r="B106" s="636">
        <v>124</v>
      </c>
      <c r="C106" s="637">
        <v>25.1</v>
      </c>
      <c r="D106" s="635"/>
    </row>
    <row r="107" spans="1:4" x14ac:dyDescent="0.2">
      <c r="A107" s="635" t="s">
        <v>366</v>
      </c>
      <c r="B107" s="636">
        <v>501</v>
      </c>
      <c r="C107" s="637">
        <v>0</v>
      </c>
      <c r="D107" s="635"/>
    </row>
    <row r="108" spans="1:4" x14ac:dyDescent="0.2">
      <c r="A108" s="635" t="s">
        <v>367</v>
      </c>
      <c r="B108" s="636">
        <v>198</v>
      </c>
      <c r="C108" s="637">
        <v>0</v>
      </c>
      <c r="D108" s="635"/>
    </row>
    <row r="109" spans="1:4" x14ac:dyDescent="0.2">
      <c r="A109" s="635" t="s">
        <v>368</v>
      </c>
      <c r="B109" s="636">
        <v>73</v>
      </c>
      <c r="C109" s="637">
        <v>0</v>
      </c>
      <c r="D109" s="635"/>
    </row>
    <row r="110" spans="1:4" x14ac:dyDescent="0.2">
      <c r="A110" s="635" t="s">
        <v>369</v>
      </c>
      <c r="B110" s="636">
        <v>142</v>
      </c>
      <c r="C110" s="637">
        <v>0</v>
      </c>
      <c r="D110" s="635"/>
    </row>
    <row r="111" spans="1:4" x14ac:dyDescent="0.2">
      <c r="A111" s="635" t="s">
        <v>370</v>
      </c>
      <c r="B111" s="636">
        <v>259</v>
      </c>
      <c r="C111" s="637">
        <v>0</v>
      </c>
      <c r="D111" s="635"/>
    </row>
    <row r="112" spans="1:4" x14ac:dyDescent="0.2">
      <c r="A112" s="635" t="s">
        <v>371</v>
      </c>
      <c r="B112" s="636">
        <v>250</v>
      </c>
      <c r="C112" s="637">
        <v>116.36</v>
      </c>
      <c r="D112" s="635"/>
    </row>
    <row r="113" spans="1:4" x14ac:dyDescent="0.2">
      <c r="A113" s="635" t="s">
        <v>372</v>
      </c>
      <c r="B113" s="636">
        <v>95</v>
      </c>
      <c r="C113" s="637">
        <v>135.99</v>
      </c>
      <c r="D113" s="635"/>
    </row>
    <row r="114" spans="1:4" x14ac:dyDescent="0.2">
      <c r="A114" s="635" t="s">
        <v>373</v>
      </c>
      <c r="B114" s="636">
        <v>142</v>
      </c>
      <c r="C114" s="637">
        <v>0</v>
      </c>
      <c r="D114" s="635"/>
    </row>
    <row r="115" spans="1:4" x14ac:dyDescent="0.2">
      <c r="A115" s="635" t="s">
        <v>374</v>
      </c>
      <c r="B115" s="636">
        <v>82</v>
      </c>
      <c r="C115" s="637">
        <v>0</v>
      </c>
      <c r="D115" s="635"/>
    </row>
    <row r="116" spans="1:4" x14ac:dyDescent="0.2">
      <c r="A116" s="635" t="s">
        <v>375</v>
      </c>
      <c r="B116" s="636">
        <v>213</v>
      </c>
      <c r="C116" s="637">
        <v>0</v>
      </c>
      <c r="D116" s="635"/>
    </row>
    <row r="117" spans="1:4" x14ac:dyDescent="0.2">
      <c r="A117" s="635" t="s">
        <v>376</v>
      </c>
      <c r="B117" s="636">
        <v>278</v>
      </c>
      <c r="C117" s="637">
        <v>0</v>
      </c>
      <c r="D117" s="635"/>
    </row>
    <row r="118" spans="1:4" x14ac:dyDescent="0.2">
      <c r="A118" s="635" t="s">
        <v>377</v>
      </c>
      <c r="B118" s="636">
        <v>126</v>
      </c>
      <c r="C118" s="637">
        <v>0</v>
      </c>
      <c r="D118" s="635"/>
    </row>
    <row r="119" spans="1:4" x14ac:dyDescent="0.2">
      <c r="A119" s="635" t="s">
        <v>378</v>
      </c>
      <c r="B119" s="636">
        <v>69</v>
      </c>
      <c r="C119" s="637">
        <v>0</v>
      </c>
      <c r="D119" s="635"/>
    </row>
    <row r="120" spans="1:4" x14ac:dyDescent="0.2">
      <c r="A120" s="635" t="s">
        <v>379</v>
      </c>
      <c r="B120" s="636">
        <v>218</v>
      </c>
      <c r="C120" s="637">
        <v>0</v>
      </c>
      <c r="D120" s="635"/>
    </row>
    <row r="121" spans="1:4" x14ac:dyDescent="0.2">
      <c r="A121" s="635" t="s">
        <v>380</v>
      </c>
      <c r="B121" s="636">
        <v>182</v>
      </c>
      <c r="C121" s="637">
        <v>0</v>
      </c>
      <c r="D121" s="635"/>
    </row>
    <row r="122" spans="1:4" x14ac:dyDescent="0.2">
      <c r="A122" s="635" t="s">
        <v>381</v>
      </c>
      <c r="B122" s="636">
        <v>183</v>
      </c>
      <c r="C122" s="637">
        <v>0</v>
      </c>
      <c r="D122" s="635"/>
    </row>
    <row r="123" spans="1:4" x14ac:dyDescent="0.2">
      <c r="A123" s="635" t="s">
        <v>382</v>
      </c>
      <c r="B123" s="636">
        <v>62</v>
      </c>
      <c r="C123" s="637">
        <v>6.74</v>
      </c>
      <c r="D123" s="635"/>
    </row>
    <row r="124" spans="1:4" x14ac:dyDescent="0.2">
      <c r="A124" s="635" t="s">
        <v>383</v>
      </c>
      <c r="B124" s="636">
        <v>616</v>
      </c>
      <c r="C124" s="637">
        <v>117.25</v>
      </c>
      <c r="D124" s="635"/>
    </row>
    <row r="125" spans="1:4" x14ac:dyDescent="0.2">
      <c r="A125" s="635" t="s">
        <v>384</v>
      </c>
      <c r="B125" s="636">
        <v>224</v>
      </c>
      <c r="C125" s="637">
        <v>0</v>
      </c>
      <c r="D125" s="635"/>
    </row>
    <row r="126" spans="1:4" x14ac:dyDescent="0.2">
      <c r="A126" s="635" t="s">
        <v>385</v>
      </c>
      <c r="B126" s="636">
        <v>167</v>
      </c>
      <c r="C126" s="637">
        <v>0</v>
      </c>
      <c r="D126" s="635"/>
    </row>
    <row r="127" spans="1:4" x14ac:dyDescent="0.2">
      <c r="A127" s="635" t="s">
        <v>386</v>
      </c>
      <c r="B127" s="636">
        <v>412</v>
      </c>
      <c r="C127" s="637">
        <v>0</v>
      </c>
      <c r="D127" s="635"/>
    </row>
    <row r="128" spans="1:4" x14ac:dyDescent="0.2">
      <c r="A128" s="635" t="s">
        <v>387</v>
      </c>
      <c r="B128" s="636">
        <v>48</v>
      </c>
      <c r="C128" s="637">
        <v>0</v>
      </c>
      <c r="D128" s="635"/>
    </row>
    <row r="129" spans="1:4" x14ac:dyDescent="0.2">
      <c r="A129" s="635" t="s">
        <v>388</v>
      </c>
      <c r="B129" s="636">
        <v>146</v>
      </c>
      <c r="C129" s="637">
        <v>0</v>
      </c>
      <c r="D129" s="635"/>
    </row>
    <row r="130" spans="1:4" x14ac:dyDescent="0.2">
      <c r="A130" s="635" t="s">
        <v>389</v>
      </c>
      <c r="B130" s="636">
        <v>39</v>
      </c>
      <c r="C130" s="637">
        <v>0</v>
      </c>
      <c r="D130" s="635" t="s">
        <v>344</v>
      </c>
    </row>
    <row r="131" spans="1:4" x14ac:dyDescent="0.2">
      <c r="A131" s="635" t="s">
        <v>390</v>
      </c>
      <c r="B131" s="636">
        <v>244</v>
      </c>
      <c r="C131" s="637">
        <v>0</v>
      </c>
      <c r="D131" s="635"/>
    </row>
    <row r="132" spans="1:4" x14ac:dyDescent="0.2">
      <c r="A132" s="635" t="s">
        <v>391</v>
      </c>
      <c r="B132" s="636">
        <v>332</v>
      </c>
      <c r="C132" s="637">
        <v>0</v>
      </c>
      <c r="D132" s="635"/>
    </row>
    <row r="133" spans="1:4" x14ac:dyDescent="0.2">
      <c r="A133" s="635" t="s">
        <v>392</v>
      </c>
      <c r="B133" s="636">
        <v>365</v>
      </c>
      <c r="C133" s="637">
        <v>0</v>
      </c>
      <c r="D133" s="635"/>
    </row>
    <row r="134" spans="1:4" x14ac:dyDescent="0.2">
      <c r="A134" s="635" t="s">
        <v>393</v>
      </c>
      <c r="B134" s="636">
        <v>282</v>
      </c>
      <c r="C134" s="637">
        <v>38.24</v>
      </c>
      <c r="D134" s="635"/>
    </row>
    <row r="135" spans="1:4" x14ac:dyDescent="0.2">
      <c r="A135" s="635" t="s">
        <v>394</v>
      </c>
      <c r="B135" s="636">
        <v>230</v>
      </c>
      <c r="C135" s="637">
        <v>73.34</v>
      </c>
      <c r="D135" s="635"/>
    </row>
    <row r="136" spans="1:4" x14ac:dyDescent="0.2">
      <c r="A136" s="635" t="s">
        <v>395</v>
      </c>
      <c r="B136" s="636">
        <v>95</v>
      </c>
      <c r="C136" s="637">
        <v>290.58</v>
      </c>
      <c r="D136" s="635"/>
    </row>
    <row r="137" spans="1:4" x14ac:dyDescent="0.2">
      <c r="A137" s="635" t="s">
        <v>396</v>
      </c>
      <c r="B137" s="636">
        <v>498</v>
      </c>
      <c r="C137" s="637">
        <v>9.42</v>
      </c>
      <c r="D137" s="635"/>
    </row>
    <row r="138" spans="1:4" x14ac:dyDescent="0.2">
      <c r="A138" s="635" t="s">
        <v>397</v>
      </c>
      <c r="B138" s="636">
        <v>158</v>
      </c>
      <c r="C138" s="637">
        <v>0</v>
      </c>
      <c r="D138" s="635"/>
    </row>
    <row r="139" spans="1:4" x14ac:dyDescent="0.2">
      <c r="A139" s="635" t="s">
        <v>398</v>
      </c>
      <c r="B139" s="636">
        <v>114</v>
      </c>
      <c r="C139" s="637">
        <v>60.42</v>
      </c>
      <c r="D139" s="635"/>
    </row>
    <row r="140" spans="1:4" x14ac:dyDescent="0.2">
      <c r="A140" s="635" t="s">
        <v>399</v>
      </c>
      <c r="B140" s="636">
        <v>348</v>
      </c>
      <c r="C140" s="637">
        <v>645.29999999999995</v>
      </c>
      <c r="D140" s="635"/>
    </row>
    <row r="141" spans="1:4" x14ac:dyDescent="0.2">
      <c r="A141" s="635" t="s">
        <v>400</v>
      </c>
      <c r="B141" s="636">
        <v>223</v>
      </c>
      <c r="C141" s="637">
        <v>0</v>
      </c>
      <c r="D141" s="635"/>
    </row>
    <row r="142" spans="1:4" x14ac:dyDescent="0.2">
      <c r="A142" s="635" t="s">
        <v>401</v>
      </c>
      <c r="B142" s="636">
        <v>129</v>
      </c>
      <c r="C142" s="637">
        <v>38.06</v>
      </c>
      <c r="D142" s="635"/>
    </row>
    <row r="143" spans="1:4" x14ac:dyDescent="0.2">
      <c r="A143" s="635" t="s">
        <v>403</v>
      </c>
      <c r="B143" s="636">
        <v>586</v>
      </c>
      <c r="C143" s="637">
        <v>105.03</v>
      </c>
      <c r="D143" s="635"/>
    </row>
    <row r="144" spans="1:4" x14ac:dyDescent="0.2">
      <c r="A144" s="635" t="s">
        <v>404</v>
      </c>
      <c r="B144" s="636">
        <v>144</v>
      </c>
      <c r="C144" s="637">
        <v>19.399999999999999</v>
      </c>
      <c r="D144" s="635"/>
    </row>
    <row r="145" spans="1:4" x14ac:dyDescent="0.2">
      <c r="A145" s="635" t="s">
        <v>405</v>
      </c>
      <c r="B145" s="636">
        <v>191</v>
      </c>
      <c r="C145" s="637">
        <v>48.35</v>
      </c>
      <c r="D145" s="635"/>
    </row>
    <row r="146" spans="1:4" x14ac:dyDescent="0.2">
      <c r="A146" s="635" t="s">
        <v>406</v>
      </c>
      <c r="B146" s="636">
        <v>334</v>
      </c>
      <c r="C146" s="637">
        <v>0</v>
      </c>
      <c r="D146" s="635"/>
    </row>
    <row r="147" spans="1:4" x14ac:dyDescent="0.2">
      <c r="A147" s="635" t="s">
        <v>407</v>
      </c>
      <c r="B147" s="636">
        <v>142</v>
      </c>
      <c r="C147" s="637">
        <v>0</v>
      </c>
      <c r="D147" s="635"/>
    </row>
    <row r="148" spans="1:4" x14ac:dyDescent="0.2">
      <c r="A148" s="635" t="s">
        <v>408</v>
      </c>
      <c r="B148" s="636">
        <v>294</v>
      </c>
      <c r="C148" s="637">
        <v>0</v>
      </c>
      <c r="D148" s="635"/>
    </row>
    <row r="149" spans="1:4" x14ac:dyDescent="0.2">
      <c r="A149" s="635" t="s">
        <v>409</v>
      </c>
      <c r="B149" s="636">
        <v>113</v>
      </c>
      <c r="C149" s="637">
        <v>95.21</v>
      </c>
      <c r="D149" s="635"/>
    </row>
    <row r="150" spans="1:4" x14ac:dyDescent="0.2">
      <c r="A150" s="635" t="s">
        <v>410</v>
      </c>
      <c r="B150" s="636">
        <v>152</v>
      </c>
      <c r="C150" s="637">
        <v>0</v>
      </c>
      <c r="D150" s="635"/>
    </row>
    <row r="151" spans="1:4" x14ac:dyDescent="0.2">
      <c r="A151" s="635" t="s">
        <v>411</v>
      </c>
      <c r="B151" s="636">
        <v>159</v>
      </c>
      <c r="C151" s="637">
        <v>0</v>
      </c>
      <c r="D151" s="635"/>
    </row>
    <row r="152" spans="1:4" x14ac:dyDescent="0.2">
      <c r="A152" s="635" t="s">
        <v>412</v>
      </c>
      <c r="B152" s="636">
        <v>441</v>
      </c>
      <c r="C152" s="637">
        <v>0</v>
      </c>
      <c r="D152" s="635"/>
    </row>
    <row r="153" spans="1:4" x14ac:dyDescent="0.2">
      <c r="A153" s="635" t="s">
        <v>413</v>
      </c>
      <c r="B153" s="636">
        <v>164</v>
      </c>
      <c r="C153" s="637">
        <v>0</v>
      </c>
      <c r="D153" s="635"/>
    </row>
    <row r="154" spans="1:4" x14ac:dyDescent="0.2">
      <c r="A154" s="635" t="s">
        <v>414</v>
      </c>
      <c r="B154" s="636">
        <v>154</v>
      </c>
      <c r="C154" s="637">
        <v>0</v>
      </c>
      <c r="D154" s="635"/>
    </row>
    <row r="155" spans="1:4" x14ac:dyDescent="0.2">
      <c r="A155" s="635" t="s">
        <v>415</v>
      </c>
      <c r="B155" s="636">
        <v>131</v>
      </c>
      <c r="C155" s="637">
        <v>0</v>
      </c>
      <c r="D155" s="635"/>
    </row>
    <row r="156" spans="1:4" x14ac:dyDescent="0.2">
      <c r="A156" s="635" t="s">
        <v>416</v>
      </c>
      <c r="B156" s="636">
        <v>97</v>
      </c>
      <c r="C156" s="637">
        <v>2</v>
      </c>
      <c r="D156" s="635"/>
    </row>
    <row r="157" spans="1:4" x14ac:dyDescent="0.2">
      <c r="A157" s="635" t="s">
        <v>417</v>
      </c>
      <c r="B157" s="636">
        <v>98</v>
      </c>
      <c r="C157" s="637">
        <v>0</v>
      </c>
      <c r="D157" s="635"/>
    </row>
    <row r="158" spans="1:4" x14ac:dyDescent="0.2">
      <c r="A158" s="635" t="s">
        <v>418</v>
      </c>
      <c r="B158" s="636">
        <v>166</v>
      </c>
      <c r="C158" s="637">
        <v>0</v>
      </c>
      <c r="D158" s="635"/>
    </row>
    <row r="159" spans="1:4" x14ac:dyDescent="0.2">
      <c r="A159" s="635" t="s">
        <v>419</v>
      </c>
      <c r="B159" s="636">
        <v>98</v>
      </c>
      <c r="C159" s="637">
        <v>0</v>
      </c>
      <c r="D159" s="635"/>
    </row>
    <row r="160" spans="1:4" x14ac:dyDescent="0.2">
      <c r="A160" s="635" t="s">
        <v>420</v>
      </c>
      <c r="B160" s="636">
        <v>297</v>
      </c>
      <c r="C160" s="637">
        <v>0</v>
      </c>
      <c r="D160" s="635"/>
    </row>
    <row r="161" spans="1:4" x14ac:dyDescent="0.2">
      <c r="A161" s="635" t="s">
        <v>421</v>
      </c>
      <c r="B161" s="636">
        <v>358</v>
      </c>
      <c r="C161" s="637">
        <v>0</v>
      </c>
      <c r="D161" s="635"/>
    </row>
    <row r="162" spans="1:4" x14ac:dyDescent="0.2">
      <c r="A162" s="635" t="s">
        <v>422</v>
      </c>
      <c r="B162" s="636">
        <v>160</v>
      </c>
      <c r="C162" s="637">
        <v>117.23</v>
      </c>
      <c r="D162" s="635"/>
    </row>
    <row r="163" spans="1:4" x14ac:dyDescent="0.2">
      <c r="A163" s="635" t="s">
        <v>423</v>
      </c>
      <c r="B163" s="636">
        <v>221</v>
      </c>
      <c r="C163" s="637">
        <v>89.04</v>
      </c>
      <c r="D163" s="635"/>
    </row>
    <row r="164" spans="1:4" x14ac:dyDescent="0.2">
      <c r="A164" s="635" t="s">
        <v>424</v>
      </c>
      <c r="B164" s="636">
        <v>78</v>
      </c>
      <c r="C164" s="637">
        <v>0</v>
      </c>
      <c r="D164" s="635"/>
    </row>
    <row r="165" spans="1:4" x14ac:dyDescent="0.2">
      <c r="A165" s="635" t="s">
        <v>425</v>
      </c>
      <c r="B165" s="636">
        <v>268</v>
      </c>
      <c r="C165" s="637">
        <v>81.010000000000005</v>
      </c>
      <c r="D165" s="635"/>
    </row>
    <row r="166" spans="1:4" x14ac:dyDescent="0.2">
      <c r="A166" s="635" t="s">
        <v>426</v>
      </c>
      <c r="B166" s="636">
        <v>204</v>
      </c>
      <c r="C166" s="637">
        <v>0</v>
      </c>
      <c r="D166" s="635"/>
    </row>
    <row r="167" spans="1:4" x14ac:dyDescent="0.2">
      <c r="A167" s="635" t="s">
        <v>427</v>
      </c>
      <c r="B167" s="636">
        <v>283</v>
      </c>
      <c r="C167" s="637">
        <v>396.2</v>
      </c>
      <c r="D167" s="635"/>
    </row>
    <row r="168" spans="1:4" x14ac:dyDescent="0.2">
      <c r="A168" s="635" t="s">
        <v>428</v>
      </c>
      <c r="B168" s="636">
        <v>397</v>
      </c>
      <c r="C168" s="637">
        <v>0</v>
      </c>
      <c r="D168" s="635"/>
    </row>
    <row r="169" spans="1:4" x14ac:dyDescent="0.2">
      <c r="A169" s="635" t="s">
        <v>429</v>
      </c>
      <c r="B169" s="636">
        <v>599</v>
      </c>
      <c r="C169" s="637">
        <v>0</v>
      </c>
      <c r="D169" s="635"/>
    </row>
    <row r="170" spans="1:4" x14ac:dyDescent="0.2">
      <c r="A170" s="635" t="s">
        <v>430</v>
      </c>
      <c r="B170" s="636">
        <v>76</v>
      </c>
      <c r="C170" s="637">
        <v>0</v>
      </c>
      <c r="D170" s="635"/>
    </row>
    <row r="171" spans="1:4" x14ac:dyDescent="0.2">
      <c r="A171" s="635" t="s">
        <v>431</v>
      </c>
      <c r="B171" s="636">
        <v>248</v>
      </c>
      <c r="C171" s="637">
        <v>93.64</v>
      </c>
      <c r="D171" s="635"/>
    </row>
    <row r="172" spans="1:4" x14ac:dyDescent="0.2">
      <c r="A172" s="635" t="s">
        <v>432</v>
      </c>
      <c r="B172" s="636">
        <v>288</v>
      </c>
      <c r="C172" s="637">
        <v>0</v>
      </c>
      <c r="D172" s="635"/>
    </row>
    <row r="173" spans="1:4" x14ac:dyDescent="0.2">
      <c r="A173" s="635" t="s">
        <v>433</v>
      </c>
      <c r="B173" s="636">
        <v>646</v>
      </c>
      <c r="C173" s="637">
        <v>0</v>
      </c>
      <c r="D173" s="635"/>
    </row>
    <row r="174" spans="1:4" x14ac:dyDescent="0.2">
      <c r="A174" s="635" t="s">
        <v>434</v>
      </c>
      <c r="B174" s="636">
        <v>788</v>
      </c>
      <c r="C174" s="637">
        <v>0</v>
      </c>
      <c r="D174" s="635"/>
    </row>
    <row r="175" spans="1:4" x14ac:dyDescent="0.2">
      <c r="A175" s="635" t="s">
        <v>435</v>
      </c>
      <c r="B175" s="636">
        <v>97</v>
      </c>
      <c r="C175" s="637">
        <v>3.06</v>
      </c>
      <c r="D175" s="635"/>
    </row>
    <row r="176" spans="1:4" x14ac:dyDescent="0.2">
      <c r="A176" s="635" t="s">
        <v>436</v>
      </c>
      <c r="B176" s="636">
        <v>275</v>
      </c>
      <c r="C176" s="637">
        <v>0</v>
      </c>
      <c r="D176" s="635"/>
    </row>
    <row r="177" spans="1:4" x14ac:dyDescent="0.2">
      <c r="A177" s="635" t="s">
        <v>437</v>
      </c>
      <c r="B177" s="636">
        <v>84</v>
      </c>
      <c r="C177" s="637">
        <v>0</v>
      </c>
      <c r="D177" s="635"/>
    </row>
    <row r="178" spans="1:4" x14ac:dyDescent="0.2">
      <c r="A178" s="635" t="s">
        <v>438</v>
      </c>
      <c r="B178" s="636">
        <v>212</v>
      </c>
      <c r="C178" s="637">
        <v>0</v>
      </c>
      <c r="D178" s="635"/>
    </row>
    <row r="179" spans="1:4" x14ac:dyDescent="0.2">
      <c r="A179" s="635" t="s">
        <v>439</v>
      </c>
      <c r="B179" s="636">
        <v>104</v>
      </c>
      <c r="C179" s="637">
        <v>0</v>
      </c>
      <c r="D179" s="635"/>
    </row>
    <row r="180" spans="1:4" x14ac:dyDescent="0.2">
      <c r="A180" s="635" t="s">
        <v>440</v>
      </c>
      <c r="B180" s="636">
        <v>418</v>
      </c>
      <c r="C180" s="637">
        <v>0</v>
      </c>
      <c r="D180" s="635"/>
    </row>
    <row r="181" spans="1:4" x14ac:dyDescent="0.2">
      <c r="A181" s="635" t="s">
        <v>441</v>
      </c>
      <c r="B181" s="636">
        <v>307</v>
      </c>
      <c r="C181" s="637">
        <v>56.4</v>
      </c>
      <c r="D181" s="635"/>
    </row>
    <row r="182" spans="1:4" x14ac:dyDescent="0.2">
      <c r="A182" s="635" t="s">
        <v>442</v>
      </c>
      <c r="B182" s="636">
        <v>118</v>
      </c>
      <c r="C182" s="637">
        <v>0</v>
      </c>
      <c r="D182" s="635"/>
    </row>
    <row r="183" spans="1:4" x14ac:dyDescent="0.2">
      <c r="A183" s="635" t="s">
        <v>443</v>
      </c>
      <c r="B183" s="636">
        <v>78</v>
      </c>
      <c r="C183" s="637">
        <v>56.82</v>
      </c>
      <c r="D183" s="635"/>
    </row>
    <row r="184" spans="1:4" x14ac:dyDescent="0.2">
      <c r="A184" s="635" t="s">
        <v>444</v>
      </c>
      <c r="B184" s="636">
        <v>442</v>
      </c>
      <c r="C184" s="637">
        <v>54.68</v>
      </c>
      <c r="D184" s="635"/>
    </row>
    <row r="185" spans="1:4" x14ac:dyDescent="0.2">
      <c r="A185" s="635" t="s">
        <v>445</v>
      </c>
      <c r="B185" s="636">
        <v>117</v>
      </c>
      <c r="C185" s="637">
        <v>0</v>
      </c>
      <c r="D185" s="635"/>
    </row>
    <row r="186" spans="1:4" x14ac:dyDescent="0.2">
      <c r="A186" s="635" t="s">
        <v>446</v>
      </c>
      <c r="B186" s="636">
        <v>108</v>
      </c>
      <c r="C186" s="637">
        <v>187.06</v>
      </c>
      <c r="D186" s="635"/>
    </row>
    <row r="187" spans="1:4" x14ac:dyDescent="0.2">
      <c r="A187" s="635" t="s">
        <v>447</v>
      </c>
      <c r="B187" s="636">
        <v>246</v>
      </c>
      <c r="C187" s="637">
        <v>0</v>
      </c>
      <c r="D187" s="635"/>
    </row>
    <row r="188" spans="1:4" x14ac:dyDescent="0.2">
      <c r="A188" s="635" t="s">
        <v>448</v>
      </c>
      <c r="B188" s="636">
        <v>302</v>
      </c>
      <c r="C188" s="637">
        <v>291.8</v>
      </c>
      <c r="D188" s="635"/>
    </row>
    <row r="189" spans="1:4" x14ac:dyDescent="0.2">
      <c r="A189" s="635" t="s">
        <v>449</v>
      </c>
      <c r="B189" s="636">
        <v>399</v>
      </c>
      <c r="C189" s="637">
        <v>0</v>
      </c>
      <c r="D189" s="635"/>
    </row>
    <row r="190" spans="1:4" x14ac:dyDescent="0.2">
      <c r="A190" s="635" t="s">
        <v>450</v>
      </c>
      <c r="B190" s="636">
        <v>342</v>
      </c>
      <c r="C190" s="637">
        <v>1</v>
      </c>
      <c r="D190" s="635"/>
    </row>
    <row r="191" spans="1:4" x14ac:dyDescent="0.2">
      <c r="A191" s="635" t="s">
        <v>451</v>
      </c>
      <c r="B191" s="636">
        <v>195</v>
      </c>
      <c r="C191" s="637">
        <v>0</v>
      </c>
      <c r="D191" s="635"/>
    </row>
    <row r="192" spans="1:4" x14ac:dyDescent="0.2">
      <c r="A192" s="635" t="s">
        <v>452</v>
      </c>
      <c r="B192" s="636">
        <v>38</v>
      </c>
      <c r="C192" s="637">
        <v>51.48</v>
      </c>
      <c r="D192" s="635" t="s">
        <v>344</v>
      </c>
    </row>
    <row r="193" spans="1:4" x14ac:dyDescent="0.2">
      <c r="A193" s="635" t="s">
        <v>453</v>
      </c>
      <c r="B193" s="636">
        <v>310</v>
      </c>
      <c r="C193" s="637">
        <v>0</v>
      </c>
      <c r="D193" s="635"/>
    </row>
    <row r="194" spans="1:4" x14ac:dyDescent="0.2">
      <c r="A194" s="635" t="s">
        <v>454</v>
      </c>
      <c r="B194" s="636">
        <v>220</v>
      </c>
      <c r="C194" s="637">
        <v>0</v>
      </c>
      <c r="D194" s="635"/>
    </row>
    <row r="195" spans="1:4" x14ac:dyDescent="0.2">
      <c r="A195" s="635" t="s">
        <v>455</v>
      </c>
      <c r="B195" s="636">
        <v>242</v>
      </c>
      <c r="C195" s="637">
        <v>0</v>
      </c>
      <c r="D195" s="635"/>
    </row>
    <row r="196" spans="1:4" x14ac:dyDescent="0.2">
      <c r="A196" s="635" t="s">
        <v>456</v>
      </c>
      <c r="B196" s="636">
        <v>113</v>
      </c>
      <c r="C196" s="637">
        <v>0</v>
      </c>
      <c r="D196" s="635"/>
    </row>
    <row r="197" spans="1:4" x14ac:dyDescent="0.2">
      <c r="A197" s="635" t="s">
        <v>457</v>
      </c>
      <c r="B197" s="636">
        <v>189</v>
      </c>
      <c r="C197" s="637">
        <v>0</v>
      </c>
      <c r="D197" s="635"/>
    </row>
    <row r="198" spans="1:4" x14ac:dyDescent="0.2">
      <c r="A198" s="635" t="s">
        <v>458</v>
      </c>
      <c r="B198" s="636">
        <v>55</v>
      </c>
      <c r="C198" s="637">
        <v>11.36</v>
      </c>
      <c r="D198" s="635"/>
    </row>
    <row r="199" spans="1:4" x14ac:dyDescent="0.2">
      <c r="A199" s="635" t="s">
        <v>459</v>
      </c>
      <c r="B199" s="636">
        <v>319</v>
      </c>
      <c r="C199" s="637">
        <v>0</v>
      </c>
      <c r="D199" s="635"/>
    </row>
    <row r="200" spans="1:4" x14ac:dyDescent="0.2">
      <c r="A200" s="635" t="s">
        <v>460</v>
      </c>
      <c r="B200" s="636">
        <v>230</v>
      </c>
      <c r="C200" s="637">
        <v>0</v>
      </c>
      <c r="D200" s="635"/>
    </row>
    <row r="201" spans="1:4" x14ac:dyDescent="0.2">
      <c r="A201" s="635" t="s">
        <v>461</v>
      </c>
      <c r="B201" s="636">
        <v>706</v>
      </c>
      <c r="C201" s="637">
        <v>0</v>
      </c>
      <c r="D201" s="635"/>
    </row>
    <row r="202" spans="1:4" x14ac:dyDescent="0.2">
      <c r="A202" s="635" t="s">
        <v>462</v>
      </c>
      <c r="B202" s="636">
        <v>142</v>
      </c>
      <c r="C202" s="637">
        <v>0</v>
      </c>
      <c r="D202" s="635"/>
    </row>
    <row r="203" spans="1:4" x14ac:dyDescent="0.2">
      <c r="A203" s="635" t="s">
        <v>463</v>
      </c>
      <c r="B203" s="636">
        <v>96</v>
      </c>
      <c r="C203" s="637">
        <v>0</v>
      </c>
      <c r="D203" s="635"/>
    </row>
    <row r="204" spans="1:4" x14ac:dyDescent="0.2">
      <c r="A204" s="635" t="s">
        <v>464</v>
      </c>
      <c r="B204" s="636">
        <v>47</v>
      </c>
      <c r="C204" s="637">
        <v>7.51</v>
      </c>
      <c r="D204" s="635"/>
    </row>
    <row r="205" spans="1:4" x14ac:dyDescent="0.2">
      <c r="A205" s="635" t="s">
        <v>465</v>
      </c>
      <c r="B205" s="636">
        <v>188</v>
      </c>
      <c r="C205" s="637">
        <v>0</v>
      </c>
      <c r="D205" s="635"/>
    </row>
    <row r="206" spans="1:4" x14ac:dyDescent="0.2">
      <c r="A206" s="635" t="s">
        <v>466</v>
      </c>
      <c r="B206" s="636">
        <v>128</v>
      </c>
      <c r="C206" s="637">
        <v>0</v>
      </c>
      <c r="D206" s="635"/>
    </row>
    <row r="207" spans="1:4" x14ac:dyDescent="0.2">
      <c r="A207" s="635" t="s">
        <v>467</v>
      </c>
      <c r="B207" s="636">
        <v>537</v>
      </c>
      <c r="C207" s="637">
        <v>0</v>
      </c>
      <c r="D207" s="635"/>
    </row>
    <row r="208" spans="1:4" x14ac:dyDescent="0.2">
      <c r="A208" s="635" t="s">
        <v>468</v>
      </c>
      <c r="B208" s="636">
        <v>220</v>
      </c>
      <c r="C208" s="637">
        <v>226.31</v>
      </c>
      <c r="D208" s="635"/>
    </row>
    <row r="209" spans="1:4" x14ac:dyDescent="0.2">
      <c r="A209" s="635" t="s">
        <v>469</v>
      </c>
      <c r="B209" s="636">
        <v>279</v>
      </c>
      <c r="C209" s="637">
        <v>5.44</v>
      </c>
      <c r="D209" s="635"/>
    </row>
    <row r="210" spans="1:4" x14ac:dyDescent="0.2">
      <c r="A210" s="635" t="s">
        <v>470</v>
      </c>
      <c r="B210" s="636">
        <v>99</v>
      </c>
      <c r="C210" s="637">
        <v>297.61</v>
      </c>
      <c r="D210" s="635"/>
    </row>
    <row r="211" spans="1:4" x14ac:dyDescent="0.2">
      <c r="A211" s="635" t="s">
        <v>471</v>
      </c>
      <c r="B211" s="636">
        <v>141</v>
      </c>
      <c r="C211" s="637">
        <v>324.93</v>
      </c>
      <c r="D211" s="635"/>
    </row>
    <row r="212" spans="1:4" x14ac:dyDescent="0.2">
      <c r="A212" s="635" t="s">
        <v>472</v>
      </c>
      <c r="B212" s="636">
        <v>148</v>
      </c>
      <c r="C212" s="637">
        <v>0</v>
      </c>
      <c r="D212" s="635"/>
    </row>
    <row r="213" spans="1:4" x14ac:dyDescent="0.2">
      <c r="A213" s="635" t="s">
        <v>473</v>
      </c>
      <c r="B213" s="636">
        <v>296</v>
      </c>
      <c r="C213" s="637">
        <v>331.27</v>
      </c>
      <c r="D213" s="635"/>
    </row>
    <row r="214" spans="1:4" x14ac:dyDescent="0.2">
      <c r="A214" s="635" t="s">
        <v>474</v>
      </c>
      <c r="B214" s="636">
        <v>328</v>
      </c>
      <c r="C214" s="637">
        <v>0</v>
      </c>
      <c r="D214" s="635"/>
    </row>
    <row r="215" spans="1:4" x14ac:dyDescent="0.2">
      <c r="A215" s="635" t="s">
        <v>475</v>
      </c>
      <c r="B215" s="636">
        <v>215</v>
      </c>
      <c r="C215" s="637">
        <v>66.760000000000005</v>
      </c>
      <c r="D215" s="635"/>
    </row>
    <row r="216" spans="1:4" x14ac:dyDescent="0.2">
      <c r="A216" s="635" t="s">
        <v>476</v>
      </c>
      <c r="B216" s="636">
        <v>345</v>
      </c>
      <c r="C216" s="637">
        <v>0</v>
      </c>
      <c r="D216" s="635"/>
    </row>
    <row r="217" spans="1:4" x14ac:dyDescent="0.2">
      <c r="A217" s="635" t="s">
        <v>477</v>
      </c>
      <c r="B217" s="636">
        <v>312</v>
      </c>
      <c r="C217" s="637">
        <v>0</v>
      </c>
      <c r="D217" s="635"/>
    </row>
    <row r="218" spans="1:4" x14ac:dyDescent="0.2">
      <c r="A218" s="635" t="s">
        <v>478</v>
      </c>
      <c r="B218" s="636">
        <v>298</v>
      </c>
      <c r="C218" s="637">
        <v>0</v>
      </c>
      <c r="D218" s="635"/>
    </row>
    <row r="219" spans="1:4" x14ac:dyDescent="0.2">
      <c r="A219" s="635" t="s">
        <v>479</v>
      </c>
      <c r="B219" s="636">
        <v>132</v>
      </c>
      <c r="C219" s="637">
        <v>0</v>
      </c>
      <c r="D219" s="635"/>
    </row>
    <row r="220" spans="1:4" x14ac:dyDescent="0.2">
      <c r="A220" s="635" t="s">
        <v>480</v>
      </c>
      <c r="B220" s="636">
        <v>90</v>
      </c>
      <c r="C220" s="637">
        <v>0</v>
      </c>
      <c r="D220" s="635"/>
    </row>
    <row r="221" spans="1:4" x14ac:dyDescent="0.2">
      <c r="A221" s="635" t="s">
        <v>481</v>
      </c>
      <c r="B221" s="636">
        <v>81</v>
      </c>
      <c r="C221" s="637">
        <v>0</v>
      </c>
      <c r="D221" s="635"/>
    </row>
    <row r="222" spans="1:4" x14ac:dyDescent="0.2">
      <c r="A222" s="635" t="s">
        <v>482</v>
      </c>
      <c r="B222" s="636">
        <v>230</v>
      </c>
      <c r="C222" s="637">
        <v>0</v>
      </c>
      <c r="D222" s="635"/>
    </row>
    <row r="223" spans="1:4" x14ac:dyDescent="0.2">
      <c r="A223" s="635" t="s">
        <v>483</v>
      </c>
      <c r="B223" s="636">
        <v>41</v>
      </c>
      <c r="C223" s="637">
        <v>0</v>
      </c>
      <c r="D223" s="635"/>
    </row>
    <row r="224" spans="1:4" x14ac:dyDescent="0.2">
      <c r="A224" s="635" t="s">
        <v>484</v>
      </c>
      <c r="B224" s="636">
        <v>166</v>
      </c>
      <c r="C224" s="637">
        <v>0</v>
      </c>
      <c r="D224" s="635"/>
    </row>
    <row r="225" spans="1:4" x14ac:dyDescent="0.2">
      <c r="A225" s="635" t="s">
        <v>485</v>
      </c>
      <c r="B225" s="636">
        <v>279</v>
      </c>
      <c r="C225" s="637">
        <v>54.92</v>
      </c>
      <c r="D225" s="635"/>
    </row>
    <row r="226" spans="1:4" x14ac:dyDescent="0.2">
      <c r="A226" s="635" t="s">
        <v>486</v>
      </c>
      <c r="B226" s="636">
        <v>221</v>
      </c>
      <c r="C226" s="637">
        <v>0</v>
      </c>
      <c r="D226" s="635"/>
    </row>
    <row r="227" spans="1:4" x14ac:dyDescent="0.2">
      <c r="A227" s="635" t="s">
        <v>487</v>
      </c>
      <c r="B227" s="636">
        <v>183</v>
      </c>
      <c r="C227" s="637">
        <v>7.02</v>
      </c>
      <c r="D227" s="635"/>
    </row>
    <row r="228" spans="1:4" x14ac:dyDescent="0.2">
      <c r="A228" s="635" t="s">
        <v>488</v>
      </c>
      <c r="B228" s="636">
        <v>134</v>
      </c>
      <c r="C228" s="637">
        <v>0</v>
      </c>
      <c r="D228" s="635"/>
    </row>
    <row r="229" spans="1:4" x14ac:dyDescent="0.2">
      <c r="A229" s="635" t="s">
        <v>489</v>
      </c>
      <c r="B229" s="636">
        <v>189</v>
      </c>
      <c r="C229" s="637">
        <v>0</v>
      </c>
      <c r="D229" s="635"/>
    </row>
    <row r="230" spans="1:4" x14ac:dyDescent="0.2">
      <c r="A230" s="635" t="s">
        <v>490</v>
      </c>
      <c r="B230" s="636">
        <v>500</v>
      </c>
      <c r="C230" s="637">
        <v>0</v>
      </c>
      <c r="D230" s="635"/>
    </row>
    <row r="231" spans="1:4" x14ac:dyDescent="0.2">
      <c r="A231" s="635" t="s">
        <v>491</v>
      </c>
      <c r="B231" s="636">
        <v>304</v>
      </c>
      <c r="C231" s="637">
        <v>13.02</v>
      </c>
      <c r="D231" s="635"/>
    </row>
    <row r="232" spans="1:4" x14ac:dyDescent="0.2">
      <c r="A232" s="635" t="s">
        <v>492</v>
      </c>
      <c r="B232" s="636">
        <v>80</v>
      </c>
      <c r="C232" s="637">
        <v>6.15</v>
      </c>
      <c r="D232" s="635"/>
    </row>
    <row r="233" spans="1:4" x14ac:dyDescent="0.2">
      <c r="A233" s="635" t="s">
        <v>493</v>
      </c>
      <c r="B233" s="636">
        <v>77</v>
      </c>
      <c r="C233" s="637">
        <v>0</v>
      </c>
      <c r="D233" s="635"/>
    </row>
    <row r="234" spans="1:4" x14ac:dyDescent="0.2">
      <c r="A234" s="635" t="s">
        <v>494</v>
      </c>
      <c r="B234" s="636">
        <v>226</v>
      </c>
      <c r="C234" s="637">
        <v>0</v>
      </c>
      <c r="D234" s="635"/>
    </row>
    <row r="235" spans="1:4" x14ac:dyDescent="0.2">
      <c r="A235" s="635" t="s">
        <v>495</v>
      </c>
      <c r="B235" s="636">
        <v>78</v>
      </c>
      <c r="C235" s="637">
        <v>0</v>
      </c>
      <c r="D235" s="635"/>
    </row>
    <row r="236" spans="1:4" x14ac:dyDescent="0.2">
      <c r="A236" s="635" t="s">
        <v>496</v>
      </c>
      <c r="B236" s="636">
        <v>208</v>
      </c>
      <c r="C236" s="637">
        <v>0</v>
      </c>
      <c r="D236" s="635"/>
    </row>
    <row r="237" spans="1:4" x14ac:dyDescent="0.2">
      <c r="A237" s="635" t="s">
        <v>497</v>
      </c>
      <c r="B237" s="636">
        <v>165</v>
      </c>
      <c r="C237" s="637">
        <v>0</v>
      </c>
      <c r="D237" s="635"/>
    </row>
    <row r="238" spans="1:4" x14ac:dyDescent="0.2">
      <c r="A238" s="635" t="s">
        <v>498</v>
      </c>
      <c r="B238" s="636">
        <v>59</v>
      </c>
      <c r="C238" s="637">
        <v>0</v>
      </c>
      <c r="D238" s="635"/>
    </row>
    <row r="239" spans="1:4" x14ac:dyDescent="0.2">
      <c r="A239" s="635" t="s">
        <v>499</v>
      </c>
      <c r="B239" s="636">
        <v>108</v>
      </c>
      <c r="C239" s="637">
        <v>0</v>
      </c>
      <c r="D239" s="635"/>
    </row>
    <row r="240" spans="1:4" x14ac:dyDescent="0.2">
      <c r="A240" s="635" t="s">
        <v>500</v>
      </c>
      <c r="B240" s="636">
        <v>145</v>
      </c>
      <c r="C240" s="637">
        <v>0</v>
      </c>
      <c r="D240" s="635"/>
    </row>
    <row r="241" spans="1:4" x14ac:dyDescent="0.2">
      <c r="A241" s="635" t="s">
        <v>501</v>
      </c>
      <c r="B241" s="636">
        <v>149</v>
      </c>
      <c r="C241" s="637">
        <v>22.79</v>
      </c>
      <c r="D241" s="635"/>
    </row>
    <row r="242" spans="1:4" x14ac:dyDescent="0.2">
      <c r="A242" s="635" t="s">
        <v>502</v>
      </c>
      <c r="B242" s="636">
        <v>83</v>
      </c>
      <c r="C242" s="637">
        <v>0</v>
      </c>
      <c r="D242" s="635"/>
    </row>
    <row r="243" spans="1:4" x14ac:dyDescent="0.2">
      <c r="A243" s="635" t="s">
        <v>503</v>
      </c>
      <c r="B243" s="636">
        <v>203</v>
      </c>
      <c r="C243" s="637">
        <v>288.45999999999998</v>
      </c>
      <c r="D243" s="635"/>
    </row>
    <row r="244" spans="1:4" x14ac:dyDescent="0.2">
      <c r="A244" s="635" t="s">
        <v>504</v>
      </c>
      <c r="B244" s="636">
        <v>432</v>
      </c>
      <c r="C244" s="637">
        <v>0</v>
      </c>
      <c r="D244" s="635"/>
    </row>
    <row r="245" spans="1:4" x14ac:dyDescent="0.2">
      <c r="A245" s="635" t="s">
        <v>505</v>
      </c>
      <c r="B245" s="636">
        <v>266</v>
      </c>
      <c r="C245" s="637">
        <v>173.88</v>
      </c>
      <c r="D245" s="635"/>
    </row>
    <row r="246" spans="1:4" x14ac:dyDescent="0.2">
      <c r="A246" s="635" t="s">
        <v>506</v>
      </c>
      <c r="B246" s="636">
        <v>133</v>
      </c>
      <c r="C246" s="637">
        <v>0</v>
      </c>
      <c r="D246" s="635"/>
    </row>
    <row r="247" spans="1:4" x14ac:dyDescent="0.2">
      <c r="A247" s="635" t="s">
        <v>507</v>
      </c>
      <c r="B247" s="636">
        <v>128</v>
      </c>
      <c r="C247" s="637">
        <v>89.78</v>
      </c>
      <c r="D247" s="635"/>
    </row>
    <row r="248" spans="1:4" x14ac:dyDescent="0.2">
      <c r="A248" s="635" t="s">
        <v>508</v>
      </c>
      <c r="B248" s="636">
        <v>468</v>
      </c>
      <c r="C248" s="637">
        <v>0</v>
      </c>
      <c r="D248" s="635"/>
    </row>
    <row r="249" spans="1:4" x14ac:dyDescent="0.2">
      <c r="A249" s="635" t="s">
        <v>509</v>
      </c>
      <c r="B249" s="636">
        <v>241</v>
      </c>
      <c r="C249" s="637">
        <v>0</v>
      </c>
      <c r="D249" s="635"/>
    </row>
    <row r="250" spans="1:4" x14ac:dyDescent="0.2">
      <c r="A250" s="635" t="s">
        <v>510</v>
      </c>
      <c r="B250" s="636">
        <v>116</v>
      </c>
      <c r="C250" s="637">
        <v>0</v>
      </c>
      <c r="D250" s="635"/>
    </row>
    <row r="251" spans="1:4" x14ac:dyDescent="0.2">
      <c r="A251" s="635" t="s">
        <v>511</v>
      </c>
      <c r="B251" s="636">
        <v>99</v>
      </c>
      <c r="C251" s="637">
        <v>0</v>
      </c>
      <c r="D251" s="635"/>
    </row>
    <row r="252" spans="1:4" x14ac:dyDescent="0.2">
      <c r="A252" s="635" t="s">
        <v>512</v>
      </c>
      <c r="B252" s="636">
        <v>101</v>
      </c>
      <c r="C252" s="637">
        <v>0</v>
      </c>
      <c r="D252" s="635"/>
    </row>
    <row r="253" spans="1:4" x14ac:dyDescent="0.2">
      <c r="A253" s="635" t="s">
        <v>513</v>
      </c>
      <c r="B253" s="636">
        <v>128</v>
      </c>
      <c r="C253" s="637">
        <v>0</v>
      </c>
      <c r="D253" s="635"/>
    </row>
    <row r="254" spans="1:4" x14ac:dyDescent="0.2">
      <c r="A254" s="635" t="s">
        <v>514</v>
      </c>
      <c r="B254" s="636">
        <v>129</v>
      </c>
      <c r="C254" s="637">
        <v>0</v>
      </c>
      <c r="D254" s="635"/>
    </row>
    <row r="255" spans="1:4" x14ac:dyDescent="0.2">
      <c r="A255" s="635" t="s">
        <v>515</v>
      </c>
      <c r="B255" s="636">
        <v>194</v>
      </c>
      <c r="C255" s="637">
        <v>0</v>
      </c>
      <c r="D255" s="635"/>
    </row>
    <row r="256" spans="1:4" x14ac:dyDescent="0.2">
      <c r="A256" s="635" t="s">
        <v>516</v>
      </c>
      <c r="B256" s="636">
        <v>310</v>
      </c>
      <c r="C256" s="637">
        <v>0</v>
      </c>
      <c r="D256" s="635"/>
    </row>
    <row r="257" spans="1:4" x14ac:dyDescent="0.2">
      <c r="A257" s="635" t="s">
        <v>517</v>
      </c>
      <c r="B257" s="636">
        <v>255</v>
      </c>
      <c r="C257" s="637">
        <v>136.27000000000001</v>
      </c>
      <c r="D257" s="635"/>
    </row>
    <row r="258" spans="1:4" x14ac:dyDescent="0.2">
      <c r="A258" s="635" t="s">
        <v>518</v>
      </c>
      <c r="B258" s="636">
        <v>144</v>
      </c>
      <c r="C258" s="637">
        <v>0</v>
      </c>
      <c r="D258" s="635"/>
    </row>
    <row r="259" spans="1:4" x14ac:dyDescent="0.2">
      <c r="A259" s="635" t="s">
        <v>519</v>
      </c>
      <c r="B259" s="636">
        <v>79</v>
      </c>
      <c r="C259" s="637">
        <v>0</v>
      </c>
      <c r="D259" s="635"/>
    </row>
    <row r="260" spans="1:4" x14ac:dyDescent="0.2">
      <c r="A260" s="635" t="s">
        <v>520</v>
      </c>
      <c r="B260" s="636">
        <v>73</v>
      </c>
      <c r="C260" s="637">
        <v>2.98</v>
      </c>
      <c r="D260" s="635"/>
    </row>
    <row r="261" spans="1:4" x14ac:dyDescent="0.2">
      <c r="A261" s="635" t="s">
        <v>521</v>
      </c>
      <c r="B261" s="636">
        <v>315</v>
      </c>
      <c r="C261" s="637">
        <v>0</v>
      </c>
      <c r="D261" s="635"/>
    </row>
    <row r="262" spans="1:4" x14ac:dyDescent="0.2">
      <c r="A262" s="635" t="s">
        <v>522</v>
      </c>
      <c r="B262" s="636">
        <v>217</v>
      </c>
      <c r="C262" s="637">
        <v>0</v>
      </c>
      <c r="D262" s="635"/>
    </row>
    <row r="263" spans="1:4" x14ac:dyDescent="0.2">
      <c r="A263" s="635" t="s">
        <v>523</v>
      </c>
      <c r="B263" s="636">
        <v>86</v>
      </c>
      <c r="C263" s="637">
        <v>0</v>
      </c>
      <c r="D263" s="635"/>
    </row>
    <row r="264" spans="1:4" x14ac:dyDescent="0.2">
      <c r="A264" s="635" t="s">
        <v>524</v>
      </c>
      <c r="B264" s="636">
        <v>113</v>
      </c>
      <c r="C264" s="637">
        <v>0</v>
      </c>
      <c r="D264" s="635"/>
    </row>
    <row r="265" spans="1:4" x14ac:dyDescent="0.2">
      <c r="A265" s="635" t="s">
        <v>525</v>
      </c>
      <c r="B265" s="636">
        <v>57</v>
      </c>
      <c r="C265" s="637">
        <v>0</v>
      </c>
      <c r="D265" s="635"/>
    </row>
    <row r="266" spans="1:4" x14ac:dyDescent="0.2">
      <c r="A266" s="635" t="s">
        <v>526</v>
      </c>
      <c r="B266" s="636">
        <v>234</v>
      </c>
      <c r="C266" s="637">
        <v>84.71</v>
      </c>
      <c r="D266" s="635"/>
    </row>
    <row r="267" spans="1:4" x14ac:dyDescent="0.2">
      <c r="A267" s="635" t="s">
        <v>527</v>
      </c>
      <c r="B267" s="636">
        <v>189</v>
      </c>
      <c r="C267" s="637">
        <v>0</v>
      </c>
      <c r="D267" s="635"/>
    </row>
    <row r="268" spans="1:4" x14ac:dyDescent="0.2">
      <c r="A268" s="635" t="s">
        <v>528</v>
      </c>
      <c r="B268" s="636">
        <v>240</v>
      </c>
      <c r="C268" s="637">
        <v>0</v>
      </c>
      <c r="D268" s="635"/>
    </row>
    <row r="269" spans="1:4" x14ac:dyDescent="0.2">
      <c r="A269" s="635" t="s">
        <v>529</v>
      </c>
      <c r="B269" s="636">
        <v>160</v>
      </c>
      <c r="C269" s="637">
        <v>0</v>
      </c>
      <c r="D269" s="635"/>
    </row>
    <row r="270" spans="1:4" x14ac:dyDescent="0.2">
      <c r="A270" s="635" t="s">
        <v>530</v>
      </c>
      <c r="B270" s="636">
        <v>78</v>
      </c>
      <c r="C270" s="637">
        <v>0</v>
      </c>
      <c r="D270" s="635"/>
    </row>
    <row r="271" spans="1:4" x14ac:dyDescent="0.2">
      <c r="A271" s="635" t="s">
        <v>531</v>
      </c>
      <c r="B271" s="636">
        <v>122</v>
      </c>
      <c r="C271" s="637">
        <v>67.099999999999994</v>
      </c>
      <c r="D271" s="635"/>
    </row>
    <row r="272" spans="1:4" x14ac:dyDescent="0.2">
      <c r="A272" s="635" t="s">
        <v>532</v>
      </c>
      <c r="B272" s="636">
        <v>30</v>
      </c>
      <c r="C272" s="637">
        <v>31.95</v>
      </c>
      <c r="D272" s="635" t="s">
        <v>344</v>
      </c>
    </row>
    <row r="273" spans="1:4" x14ac:dyDescent="0.2">
      <c r="A273" s="635" t="s">
        <v>533</v>
      </c>
      <c r="B273" s="636">
        <v>74</v>
      </c>
      <c r="C273" s="637">
        <v>59.77</v>
      </c>
      <c r="D273" s="635"/>
    </row>
    <row r="274" spans="1:4" x14ac:dyDescent="0.2">
      <c r="A274" s="635" t="s">
        <v>534</v>
      </c>
      <c r="B274" s="636">
        <v>214</v>
      </c>
      <c r="C274" s="637">
        <v>0</v>
      </c>
      <c r="D274" s="635"/>
    </row>
    <row r="275" spans="1:4" x14ac:dyDescent="0.2">
      <c r="A275" s="635" t="s">
        <v>535</v>
      </c>
      <c r="B275" s="636">
        <v>170</v>
      </c>
      <c r="C275" s="637">
        <v>179.71</v>
      </c>
      <c r="D275" s="635"/>
    </row>
    <row r="276" spans="1:4" x14ac:dyDescent="0.2">
      <c r="A276" s="635" t="s">
        <v>536</v>
      </c>
      <c r="B276" s="636">
        <v>106</v>
      </c>
      <c r="C276" s="637">
        <v>32.26</v>
      </c>
      <c r="D276" s="635"/>
    </row>
    <row r="277" spans="1:4" x14ac:dyDescent="0.2">
      <c r="A277" s="635" t="s">
        <v>537</v>
      </c>
      <c r="B277" s="636">
        <v>123</v>
      </c>
      <c r="C277" s="637">
        <v>0</v>
      </c>
      <c r="D277" s="635"/>
    </row>
    <row r="278" spans="1:4" x14ac:dyDescent="0.2">
      <c r="A278" s="635" t="s">
        <v>538</v>
      </c>
      <c r="B278" s="636">
        <v>202</v>
      </c>
      <c r="C278" s="637">
        <v>0</v>
      </c>
      <c r="D278" s="635"/>
    </row>
    <row r="279" spans="1:4" x14ac:dyDescent="0.2">
      <c r="A279" s="635" t="s">
        <v>539</v>
      </c>
      <c r="B279" s="636">
        <v>154</v>
      </c>
      <c r="C279" s="637">
        <v>19.260000000000002</v>
      </c>
      <c r="D279" s="635"/>
    </row>
    <row r="280" spans="1:4" x14ac:dyDescent="0.2">
      <c r="A280" s="635" t="s">
        <v>540</v>
      </c>
      <c r="B280" s="636">
        <v>208</v>
      </c>
      <c r="C280" s="637">
        <v>89.79</v>
      </c>
      <c r="D280" s="635"/>
    </row>
    <row r="281" spans="1:4" x14ac:dyDescent="0.2">
      <c r="A281" s="635" t="s">
        <v>541</v>
      </c>
      <c r="B281" s="636">
        <v>242</v>
      </c>
      <c r="C281" s="637">
        <v>0</v>
      </c>
      <c r="D281" s="635"/>
    </row>
    <row r="282" spans="1:4" x14ac:dyDescent="0.2">
      <c r="A282" s="635" t="s">
        <v>542</v>
      </c>
      <c r="B282" s="636">
        <v>206</v>
      </c>
      <c r="C282" s="637">
        <v>0</v>
      </c>
      <c r="D282" s="635"/>
    </row>
    <row r="283" spans="1:4" x14ac:dyDescent="0.2">
      <c r="A283" s="635" t="s">
        <v>543</v>
      </c>
      <c r="B283" s="636">
        <v>177</v>
      </c>
      <c r="C283" s="637">
        <v>0</v>
      </c>
      <c r="D283" s="635"/>
    </row>
    <row r="284" spans="1:4" x14ac:dyDescent="0.2">
      <c r="A284" s="635" t="s">
        <v>544</v>
      </c>
      <c r="B284" s="636">
        <v>183</v>
      </c>
      <c r="C284" s="637">
        <v>0</v>
      </c>
      <c r="D284" s="635"/>
    </row>
    <row r="285" spans="1:4" x14ac:dyDescent="0.2">
      <c r="A285" s="635" t="s">
        <v>545</v>
      </c>
      <c r="B285" s="636">
        <v>113</v>
      </c>
      <c r="C285" s="637">
        <v>0</v>
      </c>
      <c r="D285" s="635"/>
    </row>
    <row r="286" spans="1:4" x14ac:dyDescent="0.2">
      <c r="A286" s="635" t="s">
        <v>546</v>
      </c>
      <c r="B286" s="636">
        <v>273</v>
      </c>
      <c r="C286" s="637">
        <v>0</v>
      </c>
      <c r="D286" s="635"/>
    </row>
    <row r="287" spans="1:4" x14ac:dyDescent="0.2">
      <c r="A287" s="635" t="s">
        <v>547</v>
      </c>
      <c r="B287" s="636">
        <v>218</v>
      </c>
      <c r="C287" s="637">
        <v>44.58</v>
      </c>
      <c r="D287" s="635"/>
    </row>
    <row r="288" spans="1:4" x14ac:dyDescent="0.2">
      <c r="A288" s="635" t="s">
        <v>548</v>
      </c>
      <c r="B288" s="636">
        <v>240</v>
      </c>
      <c r="C288" s="637">
        <v>0</v>
      </c>
      <c r="D288" s="635"/>
    </row>
    <row r="289" spans="1:4" x14ac:dyDescent="0.2">
      <c r="A289" s="635" t="s">
        <v>549</v>
      </c>
      <c r="B289" s="636">
        <v>710</v>
      </c>
      <c r="C289" s="637">
        <v>83.37</v>
      </c>
      <c r="D289" s="635"/>
    </row>
    <row r="290" spans="1:4" x14ac:dyDescent="0.2">
      <c r="A290" s="635" t="s">
        <v>550</v>
      </c>
      <c r="B290" s="636">
        <v>151</v>
      </c>
      <c r="C290" s="637">
        <v>0</v>
      </c>
      <c r="D290" s="635"/>
    </row>
    <row r="291" spans="1:4" x14ac:dyDescent="0.2">
      <c r="A291" s="635" t="s">
        <v>551</v>
      </c>
      <c r="B291" s="636">
        <v>123</v>
      </c>
      <c r="C291" s="637">
        <v>42.96</v>
      </c>
      <c r="D291" s="635"/>
    </row>
    <row r="292" spans="1:4" x14ac:dyDescent="0.2">
      <c r="A292" s="635" t="s">
        <v>552</v>
      </c>
      <c r="B292" s="636">
        <v>198</v>
      </c>
      <c r="C292" s="637">
        <v>0</v>
      </c>
      <c r="D292" s="635"/>
    </row>
    <row r="293" spans="1:4" x14ac:dyDescent="0.2">
      <c r="A293" s="635" t="s">
        <v>553</v>
      </c>
      <c r="B293" s="636">
        <v>268</v>
      </c>
      <c r="C293" s="637">
        <v>220.76</v>
      </c>
      <c r="D293" s="635"/>
    </row>
    <row r="294" spans="1:4" x14ac:dyDescent="0.2">
      <c r="A294" s="635" t="s">
        <v>554</v>
      </c>
      <c r="B294" s="636">
        <v>201</v>
      </c>
      <c r="C294" s="637">
        <v>0</v>
      </c>
      <c r="D294" s="635"/>
    </row>
    <row r="295" spans="1:4" x14ac:dyDescent="0.2">
      <c r="A295" s="635" t="s">
        <v>555</v>
      </c>
      <c r="B295" s="636">
        <v>292</v>
      </c>
      <c r="C295" s="637">
        <v>0</v>
      </c>
      <c r="D295" s="635"/>
    </row>
    <row r="296" spans="1:4" x14ac:dyDescent="0.2">
      <c r="A296" s="635" t="s">
        <v>556</v>
      </c>
      <c r="B296" s="636">
        <v>129</v>
      </c>
      <c r="C296" s="637">
        <v>5.69</v>
      </c>
      <c r="D296" s="635"/>
    </row>
    <row r="297" spans="1:4" x14ac:dyDescent="0.2">
      <c r="A297" s="635" t="s">
        <v>557</v>
      </c>
      <c r="B297" s="636">
        <v>162</v>
      </c>
      <c r="C297" s="637">
        <v>0</v>
      </c>
      <c r="D297" s="635"/>
    </row>
    <row r="298" spans="1:4" x14ac:dyDescent="0.2">
      <c r="A298" s="635" t="s">
        <v>558</v>
      </c>
      <c r="B298" s="636">
        <v>474</v>
      </c>
      <c r="C298" s="637">
        <v>0</v>
      </c>
      <c r="D298" s="635"/>
    </row>
    <row r="299" spans="1:4" x14ac:dyDescent="0.2">
      <c r="A299" s="635" t="s">
        <v>559</v>
      </c>
      <c r="B299" s="636">
        <v>272</v>
      </c>
      <c r="C299" s="637">
        <v>0</v>
      </c>
      <c r="D299" s="635"/>
    </row>
    <row r="300" spans="1:4" x14ac:dyDescent="0.2">
      <c r="A300" s="635" t="s">
        <v>560</v>
      </c>
      <c r="B300" s="636">
        <v>118</v>
      </c>
      <c r="C300" s="637">
        <v>120.13</v>
      </c>
      <c r="D300" s="635"/>
    </row>
    <row r="301" spans="1:4" x14ac:dyDescent="0.2">
      <c r="A301" s="635" t="s">
        <v>561</v>
      </c>
      <c r="B301" s="636">
        <v>218</v>
      </c>
      <c r="C301" s="637">
        <v>0</v>
      </c>
      <c r="D301" s="635"/>
    </row>
    <row r="302" spans="1:4" x14ac:dyDescent="0.2">
      <c r="A302" s="635" t="s">
        <v>562</v>
      </c>
      <c r="B302" s="636">
        <v>176</v>
      </c>
      <c r="C302" s="637">
        <v>32.93</v>
      </c>
      <c r="D302" s="635"/>
    </row>
    <row r="303" spans="1:4" x14ac:dyDescent="0.2">
      <c r="A303" s="635" t="s">
        <v>563</v>
      </c>
      <c r="B303" s="636">
        <v>54</v>
      </c>
      <c r="C303" s="637">
        <v>0</v>
      </c>
      <c r="D303" s="635"/>
    </row>
    <row r="304" spans="1:4" x14ac:dyDescent="0.2">
      <c r="A304" s="635" t="s">
        <v>564</v>
      </c>
      <c r="B304" s="636">
        <v>167</v>
      </c>
      <c r="C304" s="637">
        <v>0</v>
      </c>
      <c r="D304" s="635"/>
    </row>
    <row r="305" spans="1:4" x14ac:dyDescent="0.2">
      <c r="A305" s="635" t="s">
        <v>565</v>
      </c>
      <c r="B305" s="636">
        <v>143</v>
      </c>
      <c r="C305" s="637">
        <v>62.76</v>
      </c>
      <c r="D305" s="635"/>
    </row>
    <row r="306" spans="1:4" x14ac:dyDescent="0.2">
      <c r="A306" s="635" t="s">
        <v>566</v>
      </c>
      <c r="B306" s="636">
        <v>97</v>
      </c>
      <c r="C306" s="637">
        <v>0</v>
      </c>
      <c r="D306" s="635"/>
    </row>
    <row r="307" spans="1:4" x14ac:dyDescent="0.2">
      <c r="A307" s="635" t="s">
        <v>567</v>
      </c>
      <c r="B307" s="636">
        <v>328</v>
      </c>
      <c r="C307" s="637">
        <v>0</v>
      </c>
      <c r="D307" s="635"/>
    </row>
    <row r="308" spans="1:4" x14ac:dyDescent="0.2">
      <c r="A308" s="635" t="s">
        <v>568</v>
      </c>
      <c r="B308" s="636">
        <v>143</v>
      </c>
      <c r="C308" s="637">
        <v>0</v>
      </c>
      <c r="D308" s="635"/>
    </row>
    <row r="309" spans="1:4" x14ac:dyDescent="0.2">
      <c r="A309" s="635" t="s">
        <v>569</v>
      </c>
      <c r="B309" s="636">
        <v>41</v>
      </c>
      <c r="C309" s="637">
        <v>0</v>
      </c>
      <c r="D309" s="635"/>
    </row>
    <row r="310" spans="1:4" x14ac:dyDescent="0.2">
      <c r="A310" s="635" t="s">
        <v>570</v>
      </c>
      <c r="B310" s="636">
        <v>297</v>
      </c>
      <c r="C310" s="637">
        <v>0</v>
      </c>
      <c r="D310" s="635"/>
    </row>
    <row r="311" spans="1:4" x14ac:dyDescent="0.2">
      <c r="A311" s="635" t="s">
        <v>571</v>
      </c>
      <c r="B311" s="636">
        <v>258</v>
      </c>
      <c r="C311" s="637">
        <v>0</v>
      </c>
      <c r="D311" s="635"/>
    </row>
    <row r="312" spans="1:4" x14ac:dyDescent="0.2">
      <c r="A312" s="635" t="s">
        <v>572</v>
      </c>
      <c r="B312" s="636">
        <v>250</v>
      </c>
      <c r="C312" s="637">
        <v>0</v>
      </c>
      <c r="D312" s="635"/>
    </row>
    <row r="313" spans="1:4" x14ac:dyDescent="0.2">
      <c r="A313" s="635" t="s">
        <v>573</v>
      </c>
      <c r="B313" s="636">
        <v>84</v>
      </c>
      <c r="C313" s="637">
        <v>0</v>
      </c>
      <c r="D313" s="635"/>
    </row>
    <row r="314" spans="1:4" x14ac:dyDescent="0.2">
      <c r="A314" s="635" t="s">
        <v>574</v>
      </c>
      <c r="B314" s="636">
        <v>80</v>
      </c>
      <c r="C314" s="637">
        <v>0</v>
      </c>
      <c r="D314" s="635"/>
    </row>
    <row r="315" spans="1:4" x14ac:dyDescent="0.2">
      <c r="A315" s="635" t="s">
        <v>575</v>
      </c>
      <c r="B315" s="636">
        <v>119</v>
      </c>
      <c r="C315" s="637">
        <v>0</v>
      </c>
      <c r="D315" s="635"/>
    </row>
    <row r="316" spans="1:4" x14ac:dyDescent="0.2">
      <c r="A316" s="635" t="s">
        <v>576</v>
      </c>
      <c r="B316" s="636">
        <v>223</v>
      </c>
      <c r="C316" s="637">
        <v>0</v>
      </c>
      <c r="D316" s="635"/>
    </row>
    <row r="317" spans="1:4" x14ac:dyDescent="0.2">
      <c r="A317" s="635" t="s">
        <v>577</v>
      </c>
      <c r="B317" s="636">
        <v>175</v>
      </c>
      <c r="C317" s="637">
        <v>0</v>
      </c>
      <c r="D317" s="635"/>
    </row>
    <row r="318" spans="1:4" x14ac:dyDescent="0.2">
      <c r="A318" s="635" t="s">
        <v>578</v>
      </c>
      <c r="B318" s="636">
        <v>116</v>
      </c>
      <c r="C318" s="637">
        <v>0</v>
      </c>
      <c r="D318" s="635"/>
    </row>
    <row r="319" spans="1:4" x14ac:dyDescent="0.2">
      <c r="A319" s="635" t="s">
        <v>579</v>
      </c>
      <c r="B319" s="636">
        <v>104</v>
      </c>
      <c r="C319" s="637">
        <v>0</v>
      </c>
      <c r="D319" s="635"/>
    </row>
    <row r="320" spans="1:4" x14ac:dyDescent="0.2">
      <c r="A320" s="635" t="s">
        <v>580</v>
      </c>
      <c r="B320" s="636">
        <v>175</v>
      </c>
      <c r="C320" s="637">
        <v>0</v>
      </c>
      <c r="D320" s="635"/>
    </row>
    <row r="321" spans="1:4" x14ac:dyDescent="0.2">
      <c r="A321" s="635" t="s">
        <v>581</v>
      </c>
      <c r="B321" s="636">
        <v>184</v>
      </c>
      <c r="C321" s="637">
        <v>107.44</v>
      </c>
      <c r="D321" s="635"/>
    </row>
    <row r="322" spans="1:4" x14ac:dyDescent="0.2">
      <c r="A322" s="635" t="s">
        <v>582</v>
      </c>
      <c r="B322" s="636">
        <v>149</v>
      </c>
      <c r="C322" s="637">
        <v>0</v>
      </c>
      <c r="D322" s="635"/>
    </row>
    <row r="323" spans="1:4" x14ac:dyDescent="0.2">
      <c r="A323" s="635" t="s">
        <v>583</v>
      </c>
      <c r="B323" s="636">
        <v>340</v>
      </c>
      <c r="C323" s="637">
        <v>0</v>
      </c>
      <c r="D323" s="635"/>
    </row>
    <row r="324" spans="1:4" x14ac:dyDescent="0.2">
      <c r="A324" s="635" t="s">
        <v>584</v>
      </c>
      <c r="B324" s="636">
        <v>169</v>
      </c>
      <c r="C324" s="637">
        <v>145.79</v>
      </c>
      <c r="D324" s="635"/>
    </row>
    <row r="325" spans="1:4" x14ac:dyDescent="0.2">
      <c r="A325" s="635" t="s">
        <v>585</v>
      </c>
      <c r="B325" s="636">
        <v>140</v>
      </c>
      <c r="C325" s="637">
        <v>0</v>
      </c>
      <c r="D325" s="635"/>
    </row>
    <row r="326" spans="1:4" x14ac:dyDescent="0.2">
      <c r="A326" s="635" t="s">
        <v>586</v>
      </c>
      <c r="B326" s="636">
        <v>149</v>
      </c>
      <c r="C326" s="637">
        <v>0</v>
      </c>
      <c r="D326" s="635"/>
    </row>
    <row r="327" spans="1:4" x14ac:dyDescent="0.2">
      <c r="A327" s="635" t="s">
        <v>587</v>
      </c>
      <c r="B327" s="636">
        <v>190</v>
      </c>
      <c r="C327" s="637">
        <v>0</v>
      </c>
      <c r="D327" s="635"/>
    </row>
    <row r="328" spans="1:4" x14ac:dyDescent="0.2">
      <c r="A328" s="635" t="s">
        <v>588</v>
      </c>
      <c r="B328" s="636">
        <v>158</v>
      </c>
      <c r="C328" s="637">
        <v>60.04</v>
      </c>
      <c r="D328" s="635"/>
    </row>
    <row r="329" spans="1:4" x14ac:dyDescent="0.2">
      <c r="A329" s="635" t="s">
        <v>589</v>
      </c>
      <c r="B329" s="636">
        <v>111</v>
      </c>
      <c r="C329" s="637">
        <v>0</v>
      </c>
      <c r="D329" s="635"/>
    </row>
    <row r="330" spans="1:4" x14ac:dyDescent="0.2">
      <c r="A330" s="635" t="s">
        <v>590</v>
      </c>
      <c r="B330" s="636">
        <v>340</v>
      </c>
      <c r="C330" s="637">
        <v>153.74</v>
      </c>
      <c r="D330" s="635"/>
    </row>
    <row r="331" spans="1:4" x14ac:dyDescent="0.2">
      <c r="A331" s="635" t="s">
        <v>591</v>
      </c>
      <c r="B331" s="636">
        <v>69</v>
      </c>
      <c r="C331" s="637">
        <v>0</v>
      </c>
      <c r="D331" s="635"/>
    </row>
    <row r="332" spans="1:4" x14ac:dyDescent="0.2">
      <c r="A332" s="635" t="s">
        <v>592</v>
      </c>
      <c r="B332" s="636">
        <v>348</v>
      </c>
      <c r="C332" s="637">
        <v>0</v>
      </c>
      <c r="D332" s="635"/>
    </row>
    <row r="333" spans="1:4" x14ac:dyDescent="0.2">
      <c r="A333" s="635" t="s">
        <v>593</v>
      </c>
      <c r="B333" s="636">
        <v>154</v>
      </c>
      <c r="C333" s="637">
        <v>328.31</v>
      </c>
      <c r="D333" s="635"/>
    </row>
    <row r="334" spans="1:4" x14ac:dyDescent="0.2">
      <c r="A334" s="635" t="s">
        <v>594</v>
      </c>
      <c r="B334" s="636">
        <v>387</v>
      </c>
      <c r="C334" s="637">
        <v>31.74</v>
      </c>
      <c r="D334" s="635"/>
    </row>
    <row r="335" spans="1:4" x14ac:dyDescent="0.2">
      <c r="A335" s="635" t="s">
        <v>595</v>
      </c>
      <c r="B335" s="636">
        <v>199</v>
      </c>
      <c r="C335" s="637">
        <v>0</v>
      </c>
      <c r="D335" s="635"/>
    </row>
    <row r="336" spans="1:4" x14ac:dyDescent="0.2">
      <c r="A336" s="635" t="s">
        <v>596</v>
      </c>
      <c r="B336" s="636">
        <v>155</v>
      </c>
      <c r="C336" s="637">
        <v>0</v>
      </c>
      <c r="D336" s="635"/>
    </row>
    <row r="337" spans="1:4" x14ac:dyDescent="0.2">
      <c r="A337" s="635" t="s">
        <v>597</v>
      </c>
      <c r="B337" s="636">
        <v>60</v>
      </c>
      <c r="C337" s="637">
        <v>0</v>
      </c>
      <c r="D337" s="635"/>
    </row>
    <row r="338" spans="1:4" x14ac:dyDescent="0.2">
      <c r="A338" s="635" t="s">
        <v>598</v>
      </c>
      <c r="B338" s="636">
        <v>229</v>
      </c>
      <c r="C338" s="637">
        <v>0</v>
      </c>
      <c r="D338" s="635"/>
    </row>
    <row r="339" spans="1:4" x14ac:dyDescent="0.2">
      <c r="A339" s="635" t="s">
        <v>599</v>
      </c>
      <c r="B339" s="636">
        <v>147</v>
      </c>
      <c r="C339" s="637">
        <v>0</v>
      </c>
      <c r="D339" s="635"/>
    </row>
    <row r="340" spans="1:4" x14ac:dyDescent="0.2">
      <c r="A340" s="635" t="s">
        <v>600</v>
      </c>
      <c r="B340" s="636">
        <v>64</v>
      </c>
      <c r="C340" s="637">
        <v>5.99</v>
      </c>
      <c r="D340" s="635"/>
    </row>
    <row r="341" spans="1:4" x14ac:dyDescent="0.2">
      <c r="A341" s="635" t="s">
        <v>601</v>
      </c>
      <c r="B341" s="636">
        <v>256</v>
      </c>
      <c r="C341" s="637">
        <v>0</v>
      </c>
      <c r="D341" s="635"/>
    </row>
    <row r="342" spans="1:4" x14ac:dyDescent="0.2">
      <c r="A342" s="635" t="s">
        <v>602</v>
      </c>
      <c r="B342" s="636">
        <v>363</v>
      </c>
      <c r="C342" s="637">
        <v>0</v>
      </c>
      <c r="D342" s="635"/>
    </row>
    <row r="343" spans="1:4" x14ac:dyDescent="0.2">
      <c r="A343" s="635" t="s">
        <v>603</v>
      </c>
      <c r="B343" s="636">
        <v>131</v>
      </c>
      <c r="C343" s="637">
        <v>0</v>
      </c>
      <c r="D343" s="635"/>
    </row>
    <row r="344" spans="1:4" x14ac:dyDescent="0.2">
      <c r="A344" s="635" t="s">
        <v>604</v>
      </c>
      <c r="B344" s="636">
        <v>91</v>
      </c>
      <c r="C344" s="637">
        <v>47.02</v>
      </c>
      <c r="D344" s="635"/>
    </row>
    <row r="345" spans="1:4" x14ac:dyDescent="0.2">
      <c r="A345" s="635" t="s">
        <v>605</v>
      </c>
      <c r="B345" s="636">
        <v>256</v>
      </c>
      <c r="C345" s="637">
        <v>0</v>
      </c>
      <c r="D345" s="635"/>
    </row>
    <row r="346" spans="1:4" x14ac:dyDescent="0.2">
      <c r="A346" s="635" t="s">
        <v>606</v>
      </c>
      <c r="B346" s="636">
        <v>95</v>
      </c>
      <c r="C346" s="637">
        <v>0</v>
      </c>
      <c r="D346" s="635"/>
    </row>
    <row r="347" spans="1:4" x14ac:dyDescent="0.2">
      <c r="A347" s="635" t="s">
        <v>607</v>
      </c>
      <c r="B347" s="636">
        <v>167</v>
      </c>
      <c r="C347" s="637">
        <v>0</v>
      </c>
      <c r="D347" s="635"/>
    </row>
    <row r="348" spans="1:4" x14ac:dyDescent="0.2">
      <c r="A348" s="635" t="s">
        <v>608</v>
      </c>
      <c r="B348" s="636">
        <v>219</v>
      </c>
      <c r="C348" s="637">
        <v>0</v>
      </c>
      <c r="D348" s="635"/>
    </row>
    <row r="349" spans="1:4" x14ac:dyDescent="0.2">
      <c r="A349" s="635" t="s">
        <v>609</v>
      </c>
      <c r="B349" s="636">
        <v>159</v>
      </c>
      <c r="C349" s="637">
        <v>0</v>
      </c>
      <c r="D349" s="635"/>
    </row>
    <row r="350" spans="1:4" x14ac:dyDescent="0.2">
      <c r="A350" s="635" t="s">
        <v>610</v>
      </c>
      <c r="B350" s="636">
        <v>75</v>
      </c>
      <c r="C350" s="637">
        <v>123.07</v>
      </c>
      <c r="D350" s="635"/>
    </row>
    <row r="351" spans="1:4" x14ac:dyDescent="0.2">
      <c r="A351" s="635" t="s">
        <v>611</v>
      </c>
      <c r="B351" s="636">
        <v>152</v>
      </c>
      <c r="C351" s="637">
        <v>0</v>
      </c>
      <c r="D351" s="635"/>
    </row>
    <row r="352" spans="1:4" x14ac:dyDescent="0.2">
      <c r="A352" s="635" t="s">
        <v>612</v>
      </c>
      <c r="B352" s="636">
        <v>64</v>
      </c>
      <c r="C352" s="637">
        <v>2.2400000000000002</v>
      </c>
      <c r="D352" s="635"/>
    </row>
    <row r="353" spans="1:4" x14ac:dyDescent="0.2">
      <c r="A353" s="635" t="s">
        <v>613</v>
      </c>
      <c r="B353" s="636">
        <v>100</v>
      </c>
      <c r="C353" s="637">
        <v>19.920000000000002</v>
      </c>
      <c r="D353" s="635"/>
    </row>
    <row r="354" spans="1:4" x14ac:dyDescent="0.2">
      <c r="A354" s="635" t="s">
        <v>614</v>
      </c>
      <c r="B354" s="636">
        <v>461</v>
      </c>
      <c r="C354" s="637">
        <v>0</v>
      </c>
      <c r="D354" s="635"/>
    </row>
    <row r="355" spans="1:4" x14ac:dyDescent="0.2">
      <c r="A355" s="635" t="s">
        <v>615</v>
      </c>
      <c r="B355" s="636">
        <v>188</v>
      </c>
      <c r="C355" s="637">
        <v>110.57</v>
      </c>
      <c r="D355" s="635"/>
    </row>
    <row r="356" spans="1:4" x14ac:dyDescent="0.2">
      <c r="A356" s="635" t="s">
        <v>616</v>
      </c>
      <c r="B356" s="636">
        <v>286</v>
      </c>
      <c r="C356" s="637">
        <v>0</v>
      </c>
      <c r="D356" s="635"/>
    </row>
    <row r="357" spans="1:4" x14ac:dyDescent="0.2">
      <c r="A357" s="635" t="s">
        <v>617</v>
      </c>
      <c r="B357" s="636">
        <v>311</v>
      </c>
      <c r="C357" s="637">
        <v>0</v>
      </c>
      <c r="D357" s="635"/>
    </row>
    <row r="358" spans="1:4" x14ac:dyDescent="0.2">
      <c r="A358" s="635" t="s">
        <v>618</v>
      </c>
      <c r="B358" s="636">
        <v>107</v>
      </c>
      <c r="C358" s="637">
        <v>55.01</v>
      </c>
      <c r="D358" s="635"/>
    </row>
    <row r="359" spans="1:4" x14ac:dyDescent="0.2">
      <c r="A359" s="635" t="s">
        <v>619</v>
      </c>
      <c r="B359" s="636">
        <v>119</v>
      </c>
      <c r="C359" s="637">
        <v>0</v>
      </c>
      <c r="D359" s="635"/>
    </row>
    <row r="360" spans="1:4" x14ac:dyDescent="0.2">
      <c r="A360" s="635" t="s">
        <v>620</v>
      </c>
      <c r="B360" s="636">
        <v>110</v>
      </c>
      <c r="C360" s="637">
        <v>96.33</v>
      </c>
      <c r="D360" s="635"/>
    </row>
    <row r="361" spans="1:4" x14ac:dyDescent="0.2">
      <c r="A361" s="635" t="s">
        <v>621</v>
      </c>
      <c r="B361" s="636">
        <v>300</v>
      </c>
      <c r="C361" s="637">
        <v>0</v>
      </c>
      <c r="D361" s="635"/>
    </row>
    <row r="362" spans="1:4" x14ac:dyDescent="0.2">
      <c r="A362" s="635" t="s">
        <v>622</v>
      </c>
      <c r="B362" s="636">
        <v>217</v>
      </c>
      <c r="C362" s="637">
        <v>85.74</v>
      </c>
      <c r="D362" s="635"/>
    </row>
    <row r="363" spans="1:4" x14ac:dyDescent="0.2">
      <c r="A363" s="635" t="s">
        <v>623</v>
      </c>
      <c r="B363" s="636">
        <v>232</v>
      </c>
      <c r="C363" s="637">
        <v>0</v>
      </c>
      <c r="D363" s="635"/>
    </row>
    <row r="364" spans="1:4" x14ac:dyDescent="0.2">
      <c r="A364" s="635" t="s">
        <v>624</v>
      </c>
      <c r="B364" s="636">
        <v>341</v>
      </c>
      <c r="C364" s="637">
        <v>0</v>
      </c>
      <c r="D364" s="635"/>
    </row>
    <row r="365" spans="1:4" x14ac:dyDescent="0.2">
      <c r="A365" s="635" t="s">
        <v>625</v>
      </c>
      <c r="B365" s="636">
        <v>123</v>
      </c>
      <c r="C365" s="637">
        <v>34.39</v>
      </c>
      <c r="D365" s="635"/>
    </row>
    <row r="366" spans="1:4" x14ac:dyDescent="0.2">
      <c r="A366" s="635" t="s">
        <v>626</v>
      </c>
      <c r="B366" s="636">
        <v>126</v>
      </c>
      <c r="C366" s="637">
        <v>0</v>
      </c>
      <c r="D366" s="635"/>
    </row>
    <row r="367" spans="1:4" x14ac:dyDescent="0.2">
      <c r="A367" s="635" t="s">
        <v>627</v>
      </c>
      <c r="B367" s="636">
        <v>58</v>
      </c>
      <c r="C367" s="637">
        <v>0</v>
      </c>
      <c r="D367" s="635"/>
    </row>
    <row r="368" spans="1:4" x14ac:dyDescent="0.2">
      <c r="A368" s="635" t="s">
        <v>628</v>
      </c>
      <c r="B368" s="636">
        <v>312</v>
      </c>
      <c r="C368" s="637">
        <v>0</v>
      </c>
      <c r="D368" s="635"/>
    </row>
    <row r="369" spans="1:4" x14ac:dyDescent="0.2">
      <c r="A369" s="635" t="s">
        <v>629</v>
      </c>
      <c r="B369" s="636">
        <v>291</v>
      </c>
      <c r="C369" s="637">
        <v>0</v>
      </c>
      <c r="D369" s="635"/>
    </row>
    <row r="370" spans="1:4" x14ac:dyDescent="0.2">
      <c r="A370" s="635" t="s">
        <v>630</v>
      </c>
      <c r="B370" s="636">
        <v>287</v>
      </c>
      <c r="C370" s="637">
        <v>0</v>
      </c>
      <c r="D370" s="635"/>
    </row>
    <row r="371" spans="1:4" x14ac:dyDescent="0.2">
      <c r="A371" s="635" t="s">
        <v>631</v>
      </c>
      <c r="B371" s="636">
        <v>155</v>
      </c>
      <c r="C371" s="637">
        <v>0</v>
      </c>
      <c r="D371" s="635"/>
    </row>
    <row r="372" spans="1:4" x14ac:dyDescent="0.2">
      <c r="A372" s="635" t="s">
        <v>632</v>
      </c>
      <c r="B372" s="636">
        <v>456</v>
      </c>
      <c r="C372" s="637">
        <v>0</v>
      </c>
      <c r="D372" s="635"/>
    </row>
    <row r="373" spans="1:4" x14ac:dyDescent="0.2">
      <c r="A373" s="635" t="s">
        <v>633</v>
      </c>
      <c r="B373" s="636">
        <v>86</v>
      </c>
      <c r="C373" s="637">
        <v>0</v>
      </c>
      <c r="D373" s="635"/>
    </row>
    <row r="374" spans="1:4" x14ac:dyDescent="0.2">
      <c r="A374" s="635" t="s">
        <v>634</v>
      </c>
      <c r="B374" s="636">
        <v>122</v>
      </c>
      <c r="C374" s="637">
        <v>0</v>
      </c>
      <c r="D374" s="635"/>
    </row>
    <row r="375" spans="1:4" x14ac:dyDescent="0.2">
      <c r="A375" s="635" t="s">
        <v>635</v>
      </c>
      <c r="B375" s="636">
        <v>127</v>
      </c>
      <c r="C375" s="637">
        <v>6.18</v>
      </c>
      <c r="D375" s="635"/>
    </row>
    <row r="376" spans="1:4" x14ac:dyDescent="0.2">
      <c r="A376" s="635" t="s">
        <v>636</v>
      </c>
      <c r="B376" s="636">
        <v>90</v>
      </c>
      <c r="C376" s="637">
        <v>0</v>
      </c>
      <c r="D376" s="635"/>
    </row>
    <row r="377" spans="1:4" x14ac:dyDescent="0.2">
      <c r="A377" s="635" t="s">
        <v>637</v>
      </c>
      <c r="B377" s="636">
        <v>101</v>
      </c>
      <c r="C377" s="637">
        <v>15.85</v>
      </c>
      <c r="D377" s="635"/>
    </row>
    <row r="378" spans="1:4" x14ac:dyDescent="0.2">
      <c r="A378" s="635" t="s">
        <v>638</v>
      </c>
      <c r="B378" s="636">
        <v>220</v>
      </c>
      <c r="C378" s="637">
        <v>0</v>
      </c>
      <c r="D378" s="635"/>
    </row>
    <row r="379" spans="1:4" x14ac:dyDescent="0.2">
      <c r="A379" s="635" t="s">
        <v>639</v>
      </c>
      <c r="B379" s="636">
        <v>241</v>
      </c>
      <c r="C379" s="637">
        <v>0</v>
      </c>
      <c r="D379" s="635"/>
    </row>
    <row r="380" spans="1:4" x14ac:dyDescent="0.2">
      <c r="A380" s="635" t="s">
        <v>640</v>
      </c>
      <c r="B380" s="636">
        <v>200</v>
      </c>
      <c r="C380" s="637">
        <v>0</v>
      </c>
      <c r="D380" s="635"/>
    </row>
    <row r="381" spans="1:4" x14ac:dyDescent="0.2">
      <c r="A381" s="635" t="s">
        <v>641</v>
      </c>
      <c r="B381" s="636">
        <v>271</v>
      </c>
      <c r="C381" s="637">
        <v>0</v>
      </c>
      <c r="D381" s="635"/>
    </row>
    <row r="382" spans="1:4" x14ac:dyDescent="0.2">
      <c r="A382" s="635" t="s">
        <v>642</v>
      </c>
      <c r="B382" s="636">
        <v>96</v>
      </c>
      <c r="C382" s="637">
        <v>35.89</v>
      </c>
      <c r="D382" s="635"/>
    </row>
    <row r="383" spans="1:4" x14ac:dyDescent="0.2">
      <c r="A383" s="635" t="s">
        <v>643</v>
      </c>
      <c r="B383" s="636">
        <v>38</v>
      </c>
      <c r="C383" s="637">
        <v>0</v>
      </c>
      <c r="D383" s="635" t="s">
        <v>344</v>
      </c>
    </row>
    <row r="384" spans="1:4" x14ac:dyDescent="0.2">
      <c r="A384" s="635" t="s">
        <v>644</v>
      </c>
      <c r="B384" s="636">
        <v>207</v>
      </c>
      <c r="C384" s="637">
        <v>62.05</v>
      </c>
      <c r="D384" s="635"/>
    </row>
    <row r="385" spans="1:4" x14ac:dyDescent="0.2">
      <c r="A385" s="635" t="s">
        <v>645</v>
      </c>
      <c r="B385" s="636">
        <v>152</v>
      </c>
      <c r="C385" s="637">
        <v>0</v>
      </c>
      <c r="D385" s="635"/>
    </row>
    <row r="386" spans="1:4" x14ac:dyDescent="0.2">
      <c r="A386" s="635" t="s">
        <v>646</v>
      </c>
      <c r="B386" s="636">
        <v>57</v>
      </c>
      <c r="C386" s="637">
        <v>0</v>
      </c>
      <c r="D386" s="635"/>
    </row>
    <row r="387" spans="1:4" x14ac:dyDescent="0.2">
      <c r="A387" s="635" t="s">
        <v>647</v>
      </c>
      <c r="B387" s="636">
        <v>90</v>
      </c>
      <c r="C387" s="637">
        <v>0</v>
      </c>
      <c r="D387" s="635"/>
    </row>
    <row r="388" spans="1:4" x14ac:dyDescent="0.2">
      <c r="A388" s="635" t="s">
        <v>648</v>
      </c>
      <c r="B388" s="636">
        <v>138</v>
      </c>
      <c r="C388" s="637">
        <v>65.7</v>
      </c>
      <c r="D388" s="635"/>
    </row>
    <row r="389" spans="1:4" x14ac:dyDescent="0.2">
      <c r="A389" s="635" t="s">
        <v>649</v>
      </c>
      <c r="B389" s="636">
        <v>121</v>
      </c>
      <c r="C389" s="637">
        <v>0</v>
      </c>
      <c r="D389" s="635"/>
    </row>
    <row r="390" spans="1:4" x14ac:dyDescent="0.2">
      <c r="A390" s="635" t="s">
        <v>650</v>
      </c>
      <c r="B390" s="636">
        <v>265</v>
      </c>
      <c r="C390" s="637">
        <v>0</v>
      </c>
      <c r="D390" s="635"/>
    </row>
    <row r="391" spans="1:4" x14ac:dyDescent="0.2">
      <c r="A391" s="635" t="s">
        <v>651</v>
      </c>
      <c r="B391" s="636">
        <v>110</v>
      </c>
      <c r="C391" s="637">
        <v>0</v>
      </c>
      <c r="D391" s="635"/>
    </row>
    <row r="392" spans="1:4" x14ac:dyDescent="0.2">
      <c r="A392" s="635" t="s">
        <v>652</v>
      </c>
      <c r="B392" s="636">
        <v>75</v>
      </c>
      <c r="C392" s="637">
        <v>0</v>
      </c>
      <c r="D392" s="635"/>
    </row>
    <row r="393" spans="1:4" x14ac:dyDescent="0.2">
      <c r="A393" s="635" t="s">
        <v>653</v>
      </c>
      <c r="B393" s="636">
        <v>106</v>
      </c>
      <c r="C393" s="637">
        <v>0</v>
      </c>
      <c r="D393" s="635"/>
    </row>
    <row r="394" spans="1:4" x14ac:dyDescent="0.2">
      <c r="A394" s="635" t="s">
        <v>654</v>
      </c>
      <c r="B394" s="636">
        <v>46</v>
      </c>
      <c r="C394" s="637">
        <v>1.73</v>
      </c>
      <c r="D394" s="635"/>
    </row>
    <row r="395" spans="1:4" x14ac:dyDescent="0.2">
      <c r="A395" s="635" t="s">
        <v>655</v>
      </c>
      <c r="B395" s="636">
        <v>232</v>
      </c>
      <c r="C395" s="637">
        <v>0</v>
      </c>
      <c r="D395" s="635"/>
    </row>
    <row r="396" spans="1:4" x14ac:dyDescent="0.2">
      <c r="A396" s="635" t="s">
        <v>656</v>
      </c>
      <c r="B396" s="636">
        <v>98</v>
      </c>
      <c r="C396" s="637">
        <v>10.83</v>
      </c>
      <c r="D396" s="635"/>
    </row>
    <row r="397" spans="1:4" x14ac:dyDescent="0.2">
      <c r="A397" s="635" t="s">
        <v>657</v>
      </c>
      <c r="B397" s="636">
        <v>114</v>
      </c>
      <c r="C397" s="637">
        <v>0</v>
      </c>
      <c r="D397" s="635"/>
    </row>
    <row r="398" spans="1:4" x14ac:dyDescent="0.2">
      <c r="A398" s="635" t="s">
        <v>658</v>
      </c>
      <c r="B398" s="636">
        <v>69</v>
      </c>
      <c r="C398" s="637">
        <v>6.59</v>
      </c>
      <c r="D398" s="635"/>
    </row>
    <row r="399" spans="1:4" x14ac:dyDescent="0.2">
      <c r="A399" s="635" t="s">
        <v>659</v>
      </c>
      <c r="B399" s="636">
        <v>94</v>
      </c>
      <c r="C399" s="637">
        <v>0</v>
      </c>
      <c r="D399" s="635"/>
    </row>
    <row r="400" spans="1:4" x14ac:dyDescent="0.2">
      <c r="A400" s="635" t="s">
        <v>660</v>
      </c>
      <c r="B400" s="636">
        <v>228</v>
      </c>
      <c r="C400" s="637">
        <v>0</v>
      </c>
      <c r="D400" s="635"/>
    </row>
    <row r="401" spans="1:4" x14ac:dyDescent="0.2">
      <c r="A401" s="635" t="s">
        <v>661</v>
      </c>
      <c r="B401" s="636">
        <v>580</v>
      </c>
      <c r="C401" s="637">
        <v>0</v>
      </c>
      <c r="D401" s="635"/>
    </row>
    <row r="402" spans="1:4" x14ac:dyDescent="0.2">
      <c r="A402" s="635" t="s">
        <v>662</v>
      </c>
      <c r="B402" s="636">
        <v>168</v>
      </c>
      <c r="C402" s="637">
        <v>0</v>
      </c>
      <c r="D402" s="635"/>
    </row>
    <row r="403" spans="1:4" x14ac:dyDescent="0.2">
      <c r="A403" s="635" t="s">
        <v>663</v>
      </c>
      <c r="B403" s="636">
        <v>238</v>
      </c>
      <c r="C403" s="637">
        <v>0</v>
      </c>
      <c r="D403" s="635"/>
    </row>
    <row r="404" spans="1:4" x14ac:dyDescent="0.2">
      <c r="A404" s="635" t="s">
        <v>664</v>
      </c>
      <c r="B404" s="636">
        <v>148</v>
      </c>
      <c r="C404" s="637">
        <v>0</v>
      </c>
      <c r="D404" s="635"/>
    </row>
    <row r="405" spans="1:4" x14ac:dyDescent="0.2">
      <c r="A405" s="635" t="s">
        <v>665</v>
      </c>
      <c r="B405" s="636">
        <v>121</v>
      </c>
      <c r="C405" s="637">
        <v>0</v>
      </c>
      <c r="D405" s="635"/>
    </row>
    <row r="406" spans="1:4" x14ac:dyDescent="0.2">
      <c r="A406" s="635" t="s">
        <v>666</v>
      </c>
      <c r="B406" s="636">
        <v>156</v>
      </c>
      <c r="C406" s="637">
        <v>0</v>
      </c>
      <c r="D406" s="635"/>
    </row>
    <row r="407" spans="1:4" x14ac:dyDescent="0.2">
      <c r="A407" s="635" t="s">
        <v>667</v>
      </c>
      <c r="B407" s="636">
        <v>84</v>
      </c>
      <c r="C407" s="637">
        <v>0</v>
      </c>
      <c r="D407" s="635"/>
    </row>
    <row r="408" spans="1:4" x14ac:dyDescent="0.2">
      <c r="A408" s="635" t="s">
        <v>668</v>
      </c>
      <c r="B408" s="636">
        <v>137</v>
      </c>
      <c r="C408" s="637">
        <v>0</v>
      </c>
      <c r="D408" s="635"/>
    </row>
    <row r="409" spans="1:4" x14ac:dyDescent="0.2">
      <c r="A409" s="635" t="s">
        <v>669</v>
      </c>
      <c r="B409" s="636">
        <v>422</v>
      </c>
      <c r="C409" s="637">
        <v>0</v>
      </c>
      <c r="D409" s="635"/>
    </row>
    <row r="410" spans="1:4" x14ac:dyDescent="0.2">
      <c r="A410" s="635" t="s">
        <v>670</v>
      </c>
      <c r="B410" s="636">
        <v>226</v>
      </c>
      <c r="C410" s="637">
        <v>0</v>
      </c>
      <c r="D410" s="635"/>
    </row>
    <row r="411" spans="1:4" x14ac:dyDescent="0.2">
      <c r="A411" s="635" t="s">
        <v>671</v>
      </c>
      <c r="B411" s="636">
        <v>87</v>
      </c>
      <c r="C411" s="637">
        <v>0</v>
      </c>
      <c r="D411" s="635"/>
    </row>
    <row r="412" spans="1:4" x14ac:dyDescent="0.2">
      <c r="A412" s="635" t="s">
        <v>672</v>
      </c>
      <c r="B412" s="636">
        <v>245</v>
      </c>
      <c r="C412" s="637">
        <v>0</v>
      </c>
      <c r="D412" s="635"/>
    </row>
    <row r="413" spans="1:4" x14ac:dyDescent="0.2">
      <c r="A413" s="635" t="s">
        <v>673</v>
      </c>
      <c r="B413" s="636">
        <v>103</v>
      </c>
      <c r="C413" s="637">
        <v>0</v>
      </c>
      <c r="D413" s="635"/>
    </row>
    <row r="414" spans="1:4" x14ac:dyDescent="0.2">
      <c r="A414" s="635" t="s">
        <v>674</v>
      </c>
      <c r="B414" s="636">
        <v>296</v>
      </c>
      <c r="C414" s="637">
        <v>0</v>
      </c>
      <c r="D414" s="635"/>
    </row>
    <row r="415" spans="1:4" x14ac:dyDescent="0.2">
      <c r="A415" s="635" t="s">
        <v>675</v>
      </c>
      <c r="B415" s="636">
        <v>352</v>
      </c>
      <c r="C415" s="637">
        <v>0</v>
      </c>
      <c r="D415" s="635"/>
    </row>
    <row r="416" spans="1:4" x14ac:dyDescent="0.2">
      <c r="A416" s="635" t="s">
        <v>676</v>
      </c>
      <c r="B416" s="636">
        <v>131</v>
      </c>
      <c r="C416" s="637">
        <v>0</v>
      </c>
      <c r="D416" s="635"/>
    </row>
    <row r="417" spans="1:4" x14ac:dyDescent="0.2">
      <c r="A417" s="635" t="s">
        <v>677</v>
      </c>
      <c r="B417" s="636">
        <v>286</v>
      </c>
      <c r="C417" s="637">
        <v>0</v>
      </c>
      <c r="D417" s="635"/>
    </row>
    <row r="418" spans="1:4" x14ac:dyDescent="0.2">
      <c r="A418" s="635" t="s">
        <v>678</v>
      </c>
      <c r="B418" s="636">
        <v>48</v>
      </c>
      <c r="C418" s="637">
        <v>2</v>
      </c>
      <c r="D418" s="635"/>
    </row>
    <row r="419" spans="1:4" x14ac:dyDescent="0.2">
      <c r="A419" s="635" t="s">
        <v>679</v>
      </c>
      <c r="B419" s="636">
        <v>355</v>
      </c>
      <c r="C419" s="637">
        <v>904.09</v>
      </c>
      <c r="D419" s="635"/>
    </row>
    <row r="420" spans="1:4" x14ac:dyDescent="0.2">
      <c r="A420" s="635" t="s">
        <v>680</v>
      </c>
      <c r="B420" s="636">
        <v>349</v>
      </c>
      <c r="C420" s="637">
        <v>0</v>
      </c>
      <c r="D420" s="635"/>
    </row>
    <row r="421" spans="1:4" x14ac:dyDescent="0.2">
      <c r="A421" s="635" t="s">
        <v>681</v>
      </c>
      <c r="B421" s="636">
        <v>230</v>
      </c>
      <c r="C421" s="637">
        <v>0</v>
      </c>
      <c r="D421" s="635"/>
    </row>
    <row r="422" spans="1:4" x14ac:dyDescent="0.2">
      <c r="A422" s="635" t="s">
        <v>682</v>
      </c>
      <c r="B422" s="636">
        <v>84</v>
      </c>
      <c r="C422" s="637">
        <v>0</v>
      </c>
      <c r="D422" s="635"/>
    </row>
    <row r="423" spans="1:4" x14ac:dyDescent="0.2">
      <c r="A423" s="635" t="s">
        <v>683</v>
      </c>
      <c r="B423" s="636">
        <v>84</v>
      </c>
      <c r="C423" s="637">
        <v>0</v>
      </c>
      <c r="D423" s="635"/>
    </row>
    <row r="424" spans="1:4" x14ac:dyDescent="0.2">
      <c r="A424" s="635" t="s">
        <v>684</v>
      </c>
      <c r="B424" s="636">
        <v>50</v>
      </c>
      <c r="C424" s="637">
        <v>0</v>
      </c>
      <c r="D424" s="635"/>
    </row>
    <row r="425" spans="1:4" x14ac:dyDescent="0.2">
      <c r="A425" s="635" t="s">
        <v>685</v>
      </c>
      <c r="B425" s="636">
        <v>192</v>
      </c>
      <c r="C425" s="637">
        <v>0</v>
      </c>
      <c r="D425" s="635"/>
    </row>
    <row r="426" spans="1:4" x14ac:dyDescent="0.2">
      <c r="A426" s="635" t="s">
        <v>686</v>
      </c>
      <c r="B426" s="636">
        <v>160</v>
      </c>
      <c r="C426" s="637">
        <v>12.72</v>
      </c>
      <c r="D426" s="635"/>
    </row>
    <row r="427" spans="1:4" x14ac:dyDescent="0.2">
      <c r="A427" s="635" t="s">
        <v>687</v>
      </c>
      <c r="B427" s="636">
        <v>78</v>
      </c>
      <c r="C427" s="637">
        <v>39.24</v>
      </c>
      <c r="D427" s="635"/>
    </row>
    <row r="428" spans="1:4" x14ac:dyDescent="0.2">
      <c r="A428" s="635" t="s">
        <v>688</v>
      </c>
      <c r="B428" s="636">
        <v>52</v>
      </c>
      <c r="C428" s="637">
        <v>0</v>
      </c>
      <c r="D428" s="635"/>
    </row>
    <row r="429" spans="1:4" x14ac:dyDescent="0.2">
      <c r="A429" s="635" t="s">
        <v>689</v>
      </c>
      <c r="B429" s="636">
        <v>492</v>
      </c>
      <c r="C429" s="637">
        <v>0</v>
      </c>
      <c r="D429" s="635"/>
    </row>
    <row r="430" spans="1:4" x14ac:dyDescent="0.2">
      <c r="A430" s="635" t="s">
        <v>690</v>
      </c>
      <c r="B430" s="636">
        <v>125</v>
      </c>
      <c r="C430" s="637">
        <v>0</v>
      </c>
      <c r="D430" s="635"/>
    </row>
    <row r="431" spans="1:4" x14ac:dyDescent="0.2">
      <c r="A431" s="635" t="s">
        <v>691</v>
      </c>
      <c r="B431" s="636">
        <v>257</v>
      </c>
      <c r="C431" s="637">
        <v>0</v>
      </c>
      <c r="D431" s="635"/>
    </row>
    <row r="432" spans="1:4" x14ac:dyDescent="0.2">
      <c r="A432" s="635" t="s">
        <v>692</v>
      </c>
      <c r="B432" s="636">
        <v>80</v>
      </c>
      <c r="C432" s="637">
        <v>6.58</v>
      </c>
      <c r="D432" s="635"/>
    </row>
    <row r="433" spans="1:4" x14ac:dyDescent="0.2">
      <c r="A433" s="635" t="s">
        <v>693</v>
      </c>
      <c r="B433" s="636">
        <v>55</v>
      </c>
      <c r="C433" s="637">
        <v>0</v>
      </c>
      <c r="D433" s="635"/>
    </row>
    <row r="434" spans="1:4" x14ac:dyDescent="0.2">
      <c r="A434" s="635" t="s">
        <v>694</v>
      </c>
      <c r="B434" s="636">
        <v>260</v>
      </c>
      <c r="C434" s="637">
        <v>0</v>
      </c>
      <c r="D434" s="635"/>
    </row>
    <row r="435" spans="1:4" x14ac:dyDescent="0.2">
      <c r="A435" s="635" t="s">
        <v>695</v>
      </c>
      <c r="B435" s="636">
        <v>83</v>
      </c>
      <c r="C435" s="637">
        <v>1.77</v>
      </c>
      <c r="D435" s="635"/>
    </row>
    <row r="436" spans="1:4" x14ac:dyDescent="0.2">
      <c r="A436" s="635" t="s">
        <v>696</v>
      </c>
      <c r="B436" s="636">
        <v>153</v>
      </c>
      <c r="C436" s="637">
        <v>18.22</v>
      </c>
      <c r="D436" s="635"/>
    </row>
    <row r="437" spans="1:4" x14ac:dyDescent="0.2">
      <c r="A437" s="635" t="s">
        <v>697</v>
      </c>
      <c r="B437" s="636">
        <v>87</v>
      </c>
      <c r="C437" s="637">
        <v>29.75</v>
      </c>
      <c r="D437" s="635"/>
    </row>
    <row r="438" spans="1:4" x14ac:dyDescent="0.2">
      <c r="A438" s="635" t="s">
        <v>698</v>
      </c>
      <c r="B438" s="636">
        <v>134</v>
      </c>
      <c r="C438" s="637">
        <v>0</v>
      </c>
      <c r="D438" s="635"/>
    </row>
    <row r="439" spans="1:4" x14ac:dyDescent="0.2">
      <c r="A439" s="635" t="s">
        <v>699</v>
      </c>
      <c r="B439" s="636">
        <v>174</v>
      </c>
      <c r="C439" s="637">
        <v>0</v>
      </c>
      <c r="D439" s="635"/>
    </row>
    <row r="440" spans="1:4" x14ac:dyDescent="0.2">
      <c r="A440" s="635" t="s">
        <v>700</v>
      </c>
      <c r="B440" s="636">
        <v>212</v>
      </c>
      <c r="C440" s="637">
        <v>0</v>
      </c>
      <c r="D440" s="635"/>
    </row>
    <row r="441" spans="1:4" x14ac:dyDescent="0.2">
      <c r="A441" s="635" t="s">
        <v>701</v>
      </c>
      <c r="B441" s="636">
        <v>344</v>
      </c>
      <c r="C441" s="637">
        <v>0</v>
      </c>
      <c r="D441" s="635"/>
    </row>
    <row r="442" spans="1:4" x14ac:dyDescent="0.2">
      <c r="A442" s="635" t="s">
        <v>702</v>
      </c>
      <c r="B442" s="636">
        <v>123</v>
      </c>
      <c r="C442" s="637">
        <v>0</v>
      </c>
      <c r="D442" s="635"/>
    </row>
    <row r="443" spans="1:4" x14ac:dyDescent="0.2">
      <c r="A443" s="635" t="s">
        <v>703</v>
      </c>
      <c r="B443" s="636">
        <v>83</v>
      </c>
      <c r="C443" s="637">
        <v>0</v>
      </c>
      <c r="D443" s="635"/>
    </row>
    <row r="444" spans="1:4" x14ac:dyDescent="0.2">
      <c r="A444" s="635" t="s">
        <v>704</v>
      </c>
      <c r="B444" s="636">
        <v>157</v>
      </c>
      <c r="C444" s="637">
        <v>11.17</v>
      </c>
      <c r="D444" s="635"/>
    </row>
    <row r="445" spans="1:4" x14ac:dyDescent="0.2">
      <c r="A445" s="635" t="s">
        <v>705</v>
      </c>
      <c r="B445" s="636">
        <v>711</v>
      </c>
      <c r="C445" s="637">
        <v>0</v>
      </c>
      <c r="D445" s="635"/>
    </row>
    <row r="446" spans="1:4" x14ac:dyDescent="0.2">
      <c r="A446" s="635" t="s">
        <v>706</v>
      </c>
      <c r="B446" s="636">
        <v>62</v>
      </c>
      <c r="C446" s="637">
        <v>0</v>
      </c>
      <c r="D446" s="635"/>
    </row>
    <row r="447" spans="1:4" x14ac:dyDescent="0.2">
      <c r="A447" s="635" t="s">
        <v>707</v>
      </c>
      <c r="B447" s="636">
        <v>469</v>
      </c>
      <c r="C447" s="637">
        <v>0</v>
      </c>
      <c r="D447" s="635"/>
    </row>
    <row r="448" spans="1:4" x14ac:dyDescent="0.2">
      <c r="A448" s="635" t="s">
        <v>708</v>
      </c>
      <c r="B448" s="636">
        <v>118</v>
      </c>
      <c r="C448" s="637">
        <v>0</v>
      </c>
      <c r="D448" s="635"/>
    </row>
    <row r="449" spans="1:4" x14ac:dyDescent="0.2">
      <c r="A449" s="635" t="s">
        <v>709</v>
      </c>
      <c r="B449" s="636">
        <v>40</v>
      </c>
      <c r="C449" s="637">
        <v>0</v>
      </c>
      <c r="D449" s="635" t="s">
        <v>344</v>
      </c>
    </row>
    <row r="450" spans="1:4" x14ac:dyDescent="0.2">
      <c r="A450" s="635" t="s">
        <v>710</v>
      </c>
      <c r="B450" s="636">
        <v>73</v>
      </c>
      <c r="C450" s="637">
        <v>0</v>
      </c>
      <c r="D450" s="635"/>
    </row>
    <row r="451" spans="1:4" x14ac:dyDescent="0.2">
      <c r="A451" s="635" t="s">
        <v>711</v>
      </c>
      <c r="B451" s="636">
        <v>327</v>
      </c>
      <c r="C451" s="637">
        <v>0</v>
      </c>
      <c r="D451" s="635"/>
    </row>
    <row r="452" spans="1:4" x14ac:dyDescent="0.2">
      <c r="A452" s="635" t="s">
        <v>712</v>
      </c>
      <c r="B452" s="636">
        <v>69</v>
      </c>
      <c r="C452" s="637">
        <v>0</v>
      </c>
      <c r="D452" s="635"/>
    </row>
    <row r="453" spans="1:4" x14ac:dyDescent="0.2">
      <c r="A453" s="635" t="s">
        <v>713</v>
      </c>
      <c r="B453" s="636">
        <v>29</v>
      </c>
      <c r="C453" s="637">
        <v>0</v>
      </c>
      <c r="D453" s="635" t="s">
        <v>344</v>
      </c>
    </row>
    <row r="454" spans="1:4" x14ac:dyDescent="0.2">
      <c r="A454" s="635" t="s">
        <v>714</v>
      </c>
      <c r="B454" s="636">
        <v>254</v>
      </c>
      <c r="C454" s="637">
        <v>0</v>
      </c>
      <c r="D454" s="635"/>
    </row>
    <row r="455" spans="1:4" x14ac:dyDescent="0.2">
      <c r="A455" s="635" t="s">
        <v>715</v>
      </c>
      <c r="B455" s="636">
        <v>188</v>
      </c>
      <c r="C455" s="637">
        <v>0</v>
      </c>
      <c r="D455" s="635"/>
    </row>
    <row r="456" spans="1:4" x14ac:dyDescent="0.2">
      <c r="A456" s="635" t="s">
        <v>717</v>
      </c>
      <c r="B456" s="636">
        <v>48</v>
      </c>
      <c r="C456" s="637">
        <v>0</v>
      </c>
      <c r="D456" s="635"/>
    </row>
    <row r="457" spans="1:4" x14ac:dyDescent="0.2">
      <c r="A457" s="635" t="s">
        <v>718</v>
      </c>
      <c r="B457" s="636">
        <v>41</v>
      </c>
      <c r="C457" s="637">
        <v>49.1</v>
      </c>
      <c r="D457" s="635"/>
    </row>
    <row r="458" spans="1:4" x14ac:dyDescent="0.2">
      <c r="A458" s="635" t="s">
        <v>719</v>
      </c>
      <c r="B458" s="636">
        <v>152</v>
      </c>
      <c r="C458" s="637">
        <v>0</v>
      </c>
      <c r="D458" s="635"/>
    </row>
    <row r="459" spans="1:4" x14ac:dyDescent="0.2">
      <c r="A459" s="635" t="s">
        <v>720</v>
      </c>
      <c r="B459" s="636">
        <v>232</v>
      </c>
      <c r="C459" s="637">
        <v>0</v>
      </c>
      <c r="D459" s="635"/>
    </row>
    <row r="460" spans="1:4" x14ac:dyDescent="0.2">
      <c r="A460" s="635" t="s">
        <v>721</v>
      </c>
      <c r="B460" s="636">
        <v>236</v>
      </c>
      <c r="C460" s="637">
        <v>0</v>
      </c>
      <c r="D460" s="635"/>
    </row>
    <row r="461" spans="1:4" x14ac:dyDescent="0.2">
      <c r="A461" s="635" t="s">
        <v>722</v>
      </c>
      <c r="B461" s="636">
        <v>129</v>
      </c>
      <c r="C461" s="637">
        <v>36.64</v>
      </c>
      <c r="D461" s="635"/>
    </row>
    <row r="462" spans="1:4" x14ac:dyDescent="0.2">
      <c r="A462" s="635" t="s">
        <v>723</v>
      </c>
      <c r="B462" s="636">
        <v>445</v>
      </c>
      <c r="C462" s="637">
        <v>0</v>
      </c>
      <c r="D462" s="635"/>
    </row>
    <row r="463" spans="1:4" x14ac:dyDescent="0.2">
      <c r="A463" s="635" t="s">
        <v>724</v>
      </c>
      <c r="B463" s="636">
        <v>78</v>
      </c>
      <c r="C463" s="637">
        <v>13.12</v>
      </c>
      <c r="D463" s="635"/>
    </row>
    <row r="464" spans="1:4" x14ac:dyDescent="0.2">
      <c r="A464" s="635" t="s">
        <v>725</v>
      </c>
      <c r="B464" s="636">
        <v>63</v>
      </c>
      <c r="C464" s="637">
        <v>0</v>
      </c>
      <c r="D464" s="635"/>
    </row>
    <row r="465" spans="1:4" x14ac:dyDescent="0.2">
      <c r="A465" s="635" t="s">
        <v>726</v>
      </c>
      <c r="B465" s="636">
        <v>251</v>
      </c>
      <c r="C465" s="637">
        <v>0</v>
      </c>
      <c r="D465" s="635"/>
    </row>
    <row r="466" spans="1:4" x14ac:dyDescent="0.2">
      <c r="A466" s="635" t="s">
        <v>727</v>
      </c>
      <c r="B466" s="636">
        <v>329</v>
      </c>
      <c r="C466" s="637">
        <v>0</v>
      </c>
      <c r="D466" s="635"/>
    </row>
    <row r="467" spans="1:4" x14ac:dyDescent="0.2">
      <c r="A467" s="635" t="s">
        <v>728</v>
      </c>
      <c r="B467" s="636">
        <v>355</v>
      </c>
      <c r="C467" s="637">
        <v>0</v>
      </c>
      <c r="D467" s="635"/>
    </row>
    <row r="468" spans="1:4" x14ac:dyDescent="0.2">
      <c r="A468" s="635" t="s">
        <v>729</v>
      </c>
      <c r="B468" s="636">
        <v>114</v>
      </c>
      <c r="C468" s="637">
        <v>5.4</v>
      </c>
      <c r="D468" s="635"/>
    </row>
    <row r="469" spans="1:4" x14ac:dyDescent="0.2">
      <c r="A469" s="635" t="s">
        <v>730</v>
      </c>
      <c r="B469" s="636">
        <v>115</v>
      </c>
      <c r="C469" s="637">
        <v>0</v>
      </c>
      <c r="D469" s="635"/>
    </row>
    <row r="470" spans="1:4" x14ac:dyDescent="0.2">
      <c r="A470" s="635" t="s">
        <v>731</v>
      </c>
      <c r="B470" s="636">
        <v>107</v>
      </c>
      <c r="C470" s="637">
        <v>290.94</v>
      </c>
      <c r="D470" s="635"/>
    </row>
    <row r="471" spans="1:4" x14ac:dyDescent="0.2">
      <c r="A471" s="635" t="s">
        <v>732</v>
      </c>
      <c r="B471" s="636">
        <v>105</v>
      </c>
      <c r="C471" s="637">
        <v>0</v>
      </c>
      <c r="D471" s="635"/>
    </row>
    <row r="472" spans="1:4" x14ac:dyDescent="0.2">
      <c r="A472" s="635" t="s">
        <v>734</v>
      </c>
      <c r="B472" s="636">
        <v>562</v>
      </c>
      <c r="C472" s="637">
        <v>0</v>
      </c>
      <c r="D472" s="635"/>
    </row>
    <row r="473" spans="1:4" x14ac:dyDescent="0.2">
      <c r="A473" s="635" t="s">
        <v>735</v>
      </c>
      <c r="B473" s="636">
        <v>72</v>
      </c>
      <c r="C473" s="637">
        <v>0</v>
      </c>
      <c r="D473" s="635"/>
    </row>
    <row r="474" spans="1:4" x14ac:dyDescent="0.2">
      <c r="A474" s="635" t="s">
        <v>736</v>
      </c>
      <c r="B474" s="636">
        <v>74</v>
      </c>
      <c r="C474" s="637">
        <v>0</v>
      </c>
      <c r="D474" s="635"/>
    </row>
    <row r="475" spans="1:4" x14ac:dyDescent="0.2">
      <c r="A475" s="635" t="s">
        <v>737</v>
      </c>
      <c r="B475" s="636">
        <v>140</v>
      </c>
      <c r="C475" s="637">
        <v>143.08000000000001</v>
      </c>
      <c r="D475" s="635"/>
    </row>
    <row r="476" spans="1:4" x14ac:dyDescent="0.2">
      <c r="A476" s="635" t="s">
        <v>738</v>
      </c>
      <c r="B476" s="636">
        <v>56</v>
      </c>
      <c r="C476" s="637">
        <v>0</v>
      </c>
      <c r="D476" s="635"/>
    </row>
    <row r="477" spans="1:4" x14ac:dyDescent="0.2">
      <c r="A477" s="635" t="s">
        <v>739</v>
      </c>
      <c r="B477" s="636">
        <v>450</v>
      </c>
      <c r="C477" s="637">
        <v>0</v>
      </c>
      <c r="D477" s="635"/>
    </row>
    <row r="478" spans="1:4" x14ac:dyDescent="0.2">
      <c r="A478" s="635" t="s">
        <v>740</v>
      </c>
      <c r="B478" s="636">
        <v>100</v>
      </c>
      <c r="C478" s="637">
        <v>0</v>
      </c>
      <c r="D478" s="635"/>
    </row>
    <row r="479" spans="1:4" x14ac:dyDescent="0.2">
      <c r="A479" s="635" t="s">
        <v>741</v>
      </c>
      <c r="B479" s="636">
        <v>323</v>
      </c>
      <c r="C479" s="637">
        <v>0</v>
      </c>
      <c r="D479" s="635"/>
    </row>
    <row r="480" spans="1:4" x14ac:dyDescent="0.2">
      <c r="A480" s="635" t="s">
        <v>742</v>
      </c>
      <c r="B480" s="636">
        <v>124</v>
      </c>
      <c r="C480" s="637">
        <v>11.83</v>
      </c>
      <c r="D480" s="635"/>
    </row>
    <row r="481" spans="1:4" x14ac:dyDescent="0.2">
      <c r="A481" s="635" t="s">
        <v>743</v>
      </c>
      <c r="B481" s="636">
        <v>46</v>
      </c>
      <c r="C481" s="637">
        <v>6.37</v>
      </c>
      <c r="D481" s="635"/>
    </row>
    <row r="482" spans="1:4" x14ac:dyDescent="0.2">
      <c r="A482" s="635" t="s">
        <v>744</v>
      </c>
      <c r="B482" s="636">
        <v>184</v>
      </c>
      <c r="C482" s="637">
        <v>176.7</v>
      </c>
      <c r="D482" s="635"/>
    </row>
    <row r="483" spans="1:4" x14ac:dyDescent="0.2">
      <c r="A483" s="635" t="s">
        <v>745</v>
      </c>
      <c r="B483" s="636">
        <v>106</v>
      </c>
      <c r="C483" s="637">
        <v>0</v>
      </c>
      <c r="D483" s="635"/>
    </row>
    <row r="484" spans="1:4" x14ac:dyDescent="0.2">
      <c r="A484" s="635" t="s">
        <v>746</v>
      </c>
      <c r="B484" s="636">
        <v>218</v>
      </c>
      <c r="C484" s="637">
        <v>0</v>
      </c>
      <c r="D484" s="635"/>
    </row>
    <row r="485" spans="1:4" x14ac:dyDescent="0.2">
      <c r="A485" s="635" t="s">
        <v>747</v>
      </c>
      <c r="B485" s="636">
        <v>158</v>
      </c>
      <c r="C485" s="637">
        <v>0</v>
      </c>
      <c r="D485" s="635"/>
    </row>
    <row r="486" spans="1:4" x14ac:dyDescent="0.2">
      <c r="A486" s="635" t="s">
        <v>748</v>
      </c>
      <c r="B486" s="636">
        <v>299</v>
      </c>
      <c r="C486" s="637">
        <v>0</v>
      </c>
      <c r="D486" s="635"/>
    </row>
    <row r="487" spans="1:4" x14ac:dyDescent="0.2">
      <c r="A487" s="635" t="s">
        <v>749</v>
      </c>
      <c r="B487" s="636">
        <v>71</v>
      </c>
      <c r="C487" s="637">
        <v>0</v>
      </c>
      <c r="D487" s="635"/>
    </row>
    <row r="488" spans="1:4" x14ac:dyDescent="0.2">
      <c r="A488" s="635" t="s">
        <v>750</v>
      </c>
      <c r="B488" s="636">
        <v>124</v>
      </c>
      <c r="C488" s="637">
        <v>42.31</v>
      </c>
      <c r="D488" s="635"/>
    </row>
    <row r="489" spans="1:4" x14ac:dyDescent="0.2">
      <c r="A489" s="635" t="s">
        <v>752</v>
      </c>
      <c r="B489" s="636">
        <v>290</v>
      </c>
      <c r="C489" s="637">
        <v>4.46</v>
      </c>
      <c r="D489" s="635"/>
    </row>
    <row r="490" spans="1:4" x14ac:dyDescent="0.2">
      <c r="A490" s="635" t="s">
        <v>753</v>
      </c>
      <c r="B490" s="636">
        <v>152</v>
      </c>
      <c r="C490" s="637">
        <v>0</v>
      </c>
      <c r="D490" s="635"/>
    </row>
    <row r="491" spans="1:4" x14ac:dyDescent="0.2">
      <c r="A491" s="635" t="s">
        <v>754</v>
      </c>
      <c r="B491" s="636">
        <v>65</v>
      </c>
      <c r="C491" s="637">
        <v>0</v>
      </c>
      <c r="D491" s="635"/>
    </row>
    <row r="492" spans="1:4" x14ac:dyDescent="0.2">
      <c r="A492" s="635" t="s">
        <v>755</v>
      </c>
      <c r="B492" s="636">
        <v>153</v>
      </c>
      <c r="C492" s="637">
        <v>0</v>
      </c>
      <c r="D492" s="635"/>
    </row>
    <row r="493" spans="1:4" x14ac:dyDescent="0.2">
      <c r="A493" s="635" t="s">
        <v>756</v>
      </c>
      <c r="B493" s="636">
        <v>436</v>
      </c>
      <c r="C493" s="637">
        <v>0</v>
      </c>
      <c r="D493" s="635"/>
    </row>
    <row r="494" spans="1:4" x14ac:dyDescent="0.2">
      <c r="A494" s="635" t="s">
        <v>757</v>
      </c>
      <c r="B494" s="636">
        <v>214</v>
      </c>
      <c r="C494" s="637">
        <v>0</v>
      </c>
      <c r="D494" s="635"/>
    </row>
    <row r="495" spans="1:4" x14ac:dyDescent="0.2">
      <c r="A495" s="635" t="s">
        <v>758</v>
      </c>
      <c r="B495" s="636">
        <v>243</v>
      </c>
      <c r="C495" s="637">
        <v>0</v>
      </c>
      <c r="D495" s="635"/>
    </row>
    <row r="496" spans="1:4" x14ac:dyDescent="0.2">
      <c r="A496" s="635" t="s">
        <v>759</v>
      </c>
      <c r="B496" s="636">
        <v>244</v>
      </c>
      <c r="C496" s="637">
        <v>0</v>
      </c>
      <c r="D496" s="635"/>
    </row>
    <row r="497" spans="1:4" x14ac:dyDescent="0.2">
      <c r="A497" s="635" t="s">
        <v>760</v>
      </c>
      <c r="B497" s="636">
        <v>129</v>
      </c>
      <c r="C497" s="637">
        <v>20.309999999999999</v>
      </c>
      <c r="D497" s="635"/>
    </row>
    <row r="498" spans="1:4" x14ac:dyDescent="0.2">
      <c r="A498" s="635" t="s">
        <v>761</v>
      </c>
      <c r="B498" s="636">
        <v>371</v>
      </c>
      <c r="C498" s="637">
        <v>0</v>
      </c>
      <c r="D498" s="635"/>
    </row>
    <row r="499" spans="1:4" x14ac:dyDescent="0.2">
      <c r="A499" s="635" t="s">
        <v>762</v>
      </c>
      <c r="B499" s="636">
        <v>206</v>
      </c>
      <c r="C499" s="637">
        <v>0</v>
      </c>
      <c r="D499" s="635"/>
    </row>
    <row r="500" spans="1:4" x14ac:dyDescent="0.2">
      <c r="A500" s="635" t="s">
        <v>763</v>
      </c>
      <c r="B500" s="636">
        <v>149</v>
      </c>
      <c r="C500" s="637">
        <v>0</v>
      </c>
      <c r="D500" s="635"/>
    </row>
    <row r="501" spans="1:4" x14ac:dyDescent="0.2">
      <c r="A501" s="635" t="s">
        <v>764</v>
      </c>
      <c r="B501" s="636">
        <v>56</v>
      </c>
      <c r="C501" s="637">
        <v>0</v>
      </c>
      <c r="D501" s="635"/>
    </row>
    <row r="502" spans="1:4" x14ac:dyDescent="0.2">
      <c r="A502" s="635" t="s">
        <v>765</v>
      </c>
      <c r="B502" s="636">
        <v>164</v>
      </c>
      <c r="C502" s="637">
        <v>0</v>
      </c>
      <c r="D502" s="635"/>
    </row>
    <row r="503" spans="1:4" x14ac:dyDescent="0.2">
      <c r="A503" s="635" t="s">
        <v>766</v>
      </c>
      <c r="B503" s="636">
        <v>283</v>
      </c>
      <c r="C503" s="637">
        <v>0</v>
      </c>
      <c r="D503" s="635"/>
    </row>
    <row r="504" spans="1:4" x14ac:dyDescent="0.2">
      <c r="A504" s="635" t="s">
        <v>767</v>
      </c>
      <c r="B504" s="636">
        <v>99</v>
      </c>
      <c r="C504" s="637">
        <v>0</v>
      </c>
      <c r="D504" s="635"/>
    </row>
    <row r="505" spans="1:4" x14ac:dyDescent="0.2">
      <c r="A505" s="635" t="s">
        <v>768</v>
      </c>
      <c r="B505" s="636">
        <v>39</v>
      </c>
      <c r="C505" s="637">
        <v>0</v>
      </c>
      <c r="D505" s="635" t="s">
        <v>344</v>
      </c>
    </row>
    <row r="506" spans="1:4" x14ac:dyDescent="0.2">
      <c r="A506" s="635" t="s">
        <v>769</v>
      </c>
      <c r="B506" s="636">
        <v>286</v>
      </c>
      <c r="C506" s="637">
        <v>0</v>
      </c>
      <c r="D506" s="635"/>
    </row>
    <row r="507" spans="1:4" x14ac:dyDescent="0.2">
      <c r="A507" s="635" t="s">
        <v>770</v>
      </c>
      <c r="B507" s="636">
        <v>189</v>
      </c>
      <c r="C507" s="637">
        <v>0</v>
      </c>
      <c r="D507" s="635"/>
    </row>
    <row r="508" spans="1:4" x14ac:dyDescent="0.2">
      <c r="A508" s="635" t="s">
        <v>771</v>
      </c>
      <c r="B508" s="636">
        <v>267</v>
      </c>
      <c r="C508" s="637">
        <v>0</v>
      </c>
      <c r="D508" s="635"/>
    </row>
    <row r="509" spans="1:4" x14ac:dyDescent="0.2">
      <c r="A509" s="635" t="s">
        <v>772</v>
      </c>
      <c r="B509" s="636">
        <v>220</v>
      </c>
      <c r="C509" s="637">
        <v>0</v>
      </c>
      <c r="D509" s="635"/>
    </row>
    <row r="510" spans="1:4" x14ac:dyDescent="0.2">
      <c r="A510" s="635" t="s">
        <v>773</v>
      </c>
      <c r="B510" s="636">
        <v>27</v>
      </c>
      <c r="C510" s="637">
        <v>0</v>
      </c>
      <c r="D510" s="635" t="s">
        <v>344</v>
      </c>
    </row>
    <row r="511" spans="1:4" x14ac:dyDescent="0.2">
      <c r="A511" s="635" t="s">
        <v>774</v>
      </c>
      <c r="B511" s="636">
        <v>220</v>
      </c>
      <c r="C511" s="637">
        <v>0</v>
      </c>
      <c r="D511" s="635"/>
    </row>
    <row r="512" spans="1:4" x14ac:dyDescent="0.2">
      <c r="A512" s="635" t="s">
        <v>775</v>
      </c>
      <c r="B512" s="636">
        <v>200</v>
      </c>
      <c r="C512" s="637">
        <v>0</v>
      </c>
      <c r="D512" s="635"/>
    </row>
    <row r="513" spans="1:4" x14ac:dyDescent="0.2">
      <c r="A513" s="635" t="s">
        <v>776</v>
      </c>
      <c r="B513" s="636">
        <v>230</v>
      </c>
      <c r="C513" s="637">
        <v>0</v>
      </c>
      <c r="D513" s="635"/>
    </row>
    <row r="514" spans="1:4" x14ac:dyDescent="0.2">
      <c r="A514" s="635" t="s">
        <v>777</v>
      </c>
      <c r="B514" s="636">
        <v>63</v>
      </c>
      <c r="C514" s="637">
        <v>0</v>
      </c>
      <c r="D514" s="635"/>
    </row>
    <row r="515" spans="1:4" x14ac:dyDescent="0.2">
      <c r="A515" s="635" t="s">
        <v>778</v>
      </c>
      <c r="B515" s="636">
        <v>292</v>
      </c>
      <c r="C515" s="637">
        <v>0</v>
      </c>
      <c r="D515" s="635"/>
    </row>
    <row r="516" spans="1:4" x14ac:dyDescent="0.2">
      <c r="A516" s="635" t="s">
        <v>779</v>
      </c>
      <c r="B516" s="636">
        <v>147</v>
      </c>
      <c r="C516" s="637">
        <v>13.82</v>
      </c>
      <c r="D516" s="635"/>
    </row>
    <row r="517" spans="1:4" x14ac:dyDescent="0.2">
      <c r="A517" s="635" t="s">
        <v>780</v>
      </c>
      <c r="B517" s="636">
        <v>159</v>
      </c>
      <c r="C517" s="637">
        <v>333.25</v>
      </c>
      <c r="D517" s="635"/>
    </row>
    <row r="518" spans="1:4" x14ac:dyDescent="0.2">
      <c r="A518" s="635" t="s">
        <v>781</v>
      </c>
      <c r="B518" s="636">
        <v>112</v>
      </c>
      <c r="C518" s="637">
        <v>23.52</v>
      </c>
      <c r="D518" s="635"/>
    </row>
    <row r="519" spans="1:4" x14ac:dyDescent="0.2">
      <c r="A519" s="635" t="s">
        <v>782</v>
      </c>
      <c r="B519" s="636">
        <v>121</v>
      </c>
      <c r="C519" s="637">
        <v>0</v>
      </c>
      <c r="D519" s="635"/>
    </row>
    <row r="520" spans="1:4" x14ac:dyDescent="0.2">
      <c r="A520" s="635" t="s">
        <v>783</v>
      </c>
      <c r="B520" s="636">
        <v>180</v>
      </c>
      <c r="C520" s="637">
        <v>0</v>
      </c>
      <c r="D520" s="635"/>
    </row>
    <row r="521" spans="1:4" x14ac:dyDescent="0.2">
      <c r="A521" s="635" t="s">
        <v>784</v>
      </c>
      <c r="B521" s="636">
        <v>86</v>
      </c>
      <c r="C521" s="637">
        <v>0</v>
      </c>
      <c r="D521" s="635"/>
    </row>
    <row r="522" spans="1:4" x14ac:dyDescent="0.2">
      <c r="A522" s="635" t="s">
        <v>785</v>
      </c>
      <c r="B522" s="636">
        <v>140</v>
      </c>
      <c r="C522" s="637">
        <v>0</v>
      </c>
      <c r="D522" s="635"/>
    </row>
    <row r="523" spans="1:4" x14ac:dyDescent="0.2">
      <c r="A523" s="635" t="s">
        <v>786</v>
      </c>
      <c r="B523" s="636">
        <v>167</v>
      </c>
      <c r="C523" s="637">
        <v>0</v>
      </c>
      <c r="D523" s="635"/>
    </row>
    <row r="524" spans="1:4" x14ac:dyDescent="0.2">
      <c r="A524" s="635" t="s">
        <v>787</v>
      </c>
      <c r="B524" s="636">
        <v>141</v>
      </c>
      <c r="C524" s="637">
        <v>0</v>
      </c>
      <c r="D524" s="635"/>
    </row>
    <row r="525" spans="1:4" x14ac:dyDescent="0.2">
      <c r="A525" s="635" t="s">
        <v>788</v>
      </c>
      <c r="B525" s="636">
        <v>192</v>
      </c>
      <c r="C525" s="637">
        <v>0</v>
      </c>
      <c r="D525" s="635"/>
    </row>
    <row r="526" spans="1:4" x14ac:dyDescent="0.2">
      <c r="A526" s="635" t="s">
        <v>789</v>
      </c>
      <c r="B526" s="636">
        <v>207</v>
      </c>
      <c r="C526" s="637">
        <v>0</v>
      </c>
      <c r="D526" s="635"/>
    </row>
    <row r="527" spans="1:4" x14ac:dyDescent="0.2">
      <c r="A527" s="635" t="s">
        <v>790</v>
      </c>
      <c r="B527" s="636">
        <v>431</v>
      </c>
      <c r="C527" s="637">
        <v>0</v>
      </c>
      <c r="D527" s="635"/>
    </row>
    <row r="528" spans="1:4" x14ac:dyDescent="0.2">
      <c r="A528" s="635" t="s">
        <v>791</v>
      </c>
      <c r="B528" s="636">
        <v>310</v>
      </c>
      <c r="C528" s="637">
        <v>864.82</v>
      </c>
      <c r="D528" s="635"/>
    </row>
    <row r="529" spans="1:4" x14ac:dyDescent="0.2">
      <c r="A529" s="635" t="s">
        <v>792</v>
      </c>
      <c r="B529" s="636">
        <v>313</v>
      </c>
      <c r="C529" s="637">
        <v>434.38</v>
      </c>
      <c r="D529" s="635"/>
    </row>
    <row r="530" spans="1:4" x14ac:dyDescent="0.2">
      <c r="A530" s="635" t="s">
        <v>793</v>
      </c>
      <c r="B530" s="636">
        <v>349</v>
      </c>
      <c r="C530" s="637">
        <v>0</v>
      </c>
      <c r="D530" s="635"/>
    </row>
    <row r="531" spans="1:4" x14ac:dyDescent="0.2">
      <c r="A531" s="635" t="s">
        <v>794</v>
      </c>
      <c r="B531" s="636">
        <v>226</v>
      </c>
      <c r="C531" s="637">
        <v>0</v>
      </c>
      <c r="D531" s="635"/>
    </row>
    <row r="532" spans="1:4" x14ac:dyDescent="0.2">
      <c r="A532" s="635" t="s">
        <v>795</v>
      </c>
      <c r="B532" s="636">
        <v>76</v>
      </c>
      <c r="C532" s="637">
        <v>0</v>
      </c>
      <c r="D532" s="635"/>
    </row>
    <row r="533" spans="1:4" x14ac:dyDescent="0.2">
      <c r="A533" s="635" t="s">
        <v>796</v>
      </c>
      <c r="B533" s="636">
        <v>131</v>
      </c>
      <c r="C533" s="637">
        <v>0</v>
      </c>
      <c r="D533" s="635"/>
    </row>
    <row r="534" spans="1:4" x14ac:dyDescent="0.2">
      <c r="A534" s="635" t="s">
        <v>797</v>
      </c>
      <c r="B534" s="636">
        <v>34</v>
      </c>
      <c r="C534" s="637">
        <v>32.76</v>
      </c>
      <c r="D534" s="635" t="s">
        <v>344</v>
      </c>
    </row>
    <row r="535" spans="1:4" x14ac:dyDescent="0.2">
      <c r="A535" s="635" t="s">
        <v>798</v>
      </c>
      <c r="B535" s="636">
        <v>169</v>
      </c>
      <c r="C535" s="637">
        <v>0</v>
      </c>
      <c r="D535" s="635"/>
    </row>
    <row r="536" spans="1:4" x14ac:dyDescent="0.2">
      <c r="A536" s="635" t="s">
        <v>799</v>
      </c>
      <c r="B536" s="636">
        <v>120</v>
      </c>
      <c r="C536" s="637">
        <v>0</v>
      </c>
      <c r="D536" s="635"/>
    </row>
    <row r="537" spans="1:4" x14ac:dyDescent="0.2">
      <c r="A537" s="635" t="s">
        <v>800</v>
      </c>
      <c r="B537" s="636">
        <v>77</v>
      </c>
      <c r="C537" s="637">
        <v>0</v>
      </c>
      <c r="D537" s="635"/>
    </row>
    <row r="538" spans="1:4" x14ac:dyDescent="0.2">
      <c r="A538" s="635" t="s">
        <v>801</v>
      </c>
      <c r="B538" s="636">
        <v>157</v>
      </c>
      <c r="C538" s="637">
        <v>0</v>
      </c>
      <c r="D538" s="635"/>
    </row>
    <row r="539" spans="1:4" x14ac:dyDescent="0.2">
      <c r="A539" s="635" t="s">
        <v>802</v>
      </c>
      <c r="B539" s="636">
        <v>259</v>
      </c>
      <c r="C539" s="637">
        <v>62.06</v>
      </c>
      <c r="D539" s="635"/>
    </row>
    <row r="540" spans="1:4" x14ac:dyDescent="0.2">
      <c r="A540" s="635" t="s">
        <v>803</v>
      </c>
      <c r="B540" s="636">
        <v>109</v>
      </c>
      <c r="C540" s="637">
        <v>0</v>
      </c>
      <c r="D540" s="635"/>
    </row>
    <row r="541" spans="1:4" x14ac:dyDescent="0.2">
      <c r="A541" s="635" t="s">
        <v>804</v>
      </c>
      <c r="B541" s="636">
        <v>408</v>
      </c>
      <c r="C541" s="637">
        <v>0</v>
      </c>
      <c r="D541" s="635"/>
    </row>
    <row r="542" spans="1:4" x14ac:dyDescent="0.2">
      <c r="A542" s="635" t="s">
        <v>805</v>
      </c>
      <c r="B542" s="636">
        <v>160</v>
      </c>
      <c r="C542" s="637">
        <v>0</v>
      </c>
      <c r="D542" s="635"/>
    </row>
    <row r="543" spans="1:4" x14ac:dyDescent="0.2">
      <c r="A543" s="635" t="s">
        <v>806</v>
      </c>
      <c r="B543" s="636">
        <v>240</v>
      </c>
      <c r="C543" s="637">
        <v>0</v>
      </c>
      <c r="D543" s="635"/>
    </row>
    <row r="544" spans="1:4" x14ac:dyDescent="0.2">
      <c r="A544" s="635" t="s">
        <v>807</v>
      </c>
      <c r="B544" s="636">
        <v>52</v>
      </c>
      <c r="C544" s="637">
        <v>0</v>
      </c>
      <c r="D544" s="635"/>
    </row>
    <row r="545" spans="1:4" x14ac:dyDescent="0.2">
      <c r="A545" s="635" t="s">
        <v>808</v>
      </c>
      <c r="B545" s="636">
        <v>190</v>
      </c>
      <c r="C545" s="637">
        <v>0</v>
      </c>
      <c r="D545" s="635"/>
    </row>
    <row r="546" spans="1:4" x14ac:dyDescent="0.2">
      <c r="A546" s="635" t="s">
        <v>809</v>
      </c>
      <c r="B546" s="636">
        <v>94</v>
      </c>
      <c r="C546" s="637">
        <v>0</v>
      </c>
      <c r="D546" s="635"/>
    </row>
    <row r="547" spans="1:4" x14ac:dyDescent="0.2">
      <c r="A547" s="635" t="s">
        <v>810</v>
      </c>
      <c r="B547" s="636">
        <v>199</v>
      </c>
      <c r="C547" s="637">
        <v>0</v>
      </c>
      <c r="D547" s="635"/>
    </row>
    <row r="548" spans="1:4" x14ac:dyDescent="0.2">
      <c r="A548" s="635" t="s">
        <v>811</v>
      </c>
      <c r="B548" s="636">
        <v>33</v>
      </c>
      <c r="C548" s="637">
        <v>0</v>
      </c>
      <c r="D548" s="635" t="s">
        <v>344</v>
      </c>
    </row>
    <row r="549" spans="1:4" x14ac:dyDescent="0.2">
      <c r="A549" s="635" t="s">
        <v>812</v>
      </c>
      <c r="B549" s="636">
        <v>38</v>
      </c>
      <c r="C549" s="637">
        <v>8.9</v>
      </c>
      <c r="D549" s="635" t="s">
        <v>344</v>
      </c>
    </row>
    <row r="550" spans="1:4" x14ac:dyDescent="0.2">
      <c r="A550" s="635" t="s">
        <v>813</v>
      </c>
      <c r="B550" s="636">
        <v>184</v>
      </c>
      <c r="C550" s="637">
        <v>0</v>
      </c>
      <c r="D550" s="635"/>
    </row>
    <row r="551" spans="1:4" x14ac:dyDescent="0.2">
      <c r="A551" s="635" t="s">
        <v>814</v>
      </c>
      <c r="B551" s="636">
        <v>75</v>
      </c>
      <c r="C551" s="637">
        <v>0</v>
      </c>
      <c r="D551" s="635"/>
    </row>
    <row r="552" spans="1:4" x14ac:dyDescent="0.2">
      <c r="A552" s="635" t="s">
        <v>815</v>
      </c>
      <c r="B552" s="636">
        <v>311</v>
      </c>
      <c r="C552" s="637">
        <v>55.79</v>
      </c>
      <c r="D552" s="635"/>
    </row>
    <row r="553" spans="1:4" x14ac:dyDescent="0.2">
      <c r="A553" s="635" t="s">
        <v>816</v>
      </c>
      <c r="B553" s="636">
        <v>97</v>
      </c>
      <c r="C553" s="637">
        <v>0</v>
      </c>
      <c r="D553" s="635"/>
    </row>
    <row r="554" spans="1:4" x14ac:dyDescent="0.2">
      <c r="A554" s="635" t="s">
        <v>817</v>
      </c>
      <c r="B554" s="636">
        <v>71</v>
      </c>
      <c r="C554" s="637">
        <v>12.74</v>
      </c>
      <c r="D554" s="635"/>
    </row>
    <row r="555" spans="1:4" x14ac:dyDescent="0.2">
      <c r="A555" s="635" t="s">
        <v>818</v>
      </c>
      <c r="B555" s="636">
        <v>470</v>
      </c>
      <c r="C555" s="637">
        <v>0</v>
      </c>
      <c r="D555" s="635"/>
    </row>
    <row r="556" spans="1:4" x14ac:dyDescent="0.2">
      <c r="A556" s="635" t="s">
        <v>819</v>
      </c>
      <c r="B556" s="636">
        <v>282</v>
      </c>
      <c r="C556" s="637">
        <v>0</v>
      </c>
      <c r="D556" s="635"/>
    </row>
    <row r="557" spans="1:4" x14ac:dyDescent="0.2">
      <c r="A557" s="635" t="s">
        <v>820</v>
      </c>
      <c r="B557" s="636">
        <v>219</v>
      </c>
      <c r="C557" s="637">
        <v>0</v>
      </c>
      <c r="D557" s="635"/>
    </row>
    <row r="558" spans="1:4" x14ac:dyDescent="0.2">
      <c r="A558" s="635" t="s">
        <v>821</v>
      </c>
      <c r="B558" s="636">
        <v>408</v>
      </c>
      <c r="C558" s="637">
        <v>42.36</v>
      </c>
      <c r="D558" s="635"/>
    </row>
    <row r="559" spans="1:4" x14ac:dyDescent="0.2">
      <c r="A559" s="635" t="s">
        <v>822</v>
      </c>
      <c r="B559" s="636">
        <v>404</v>
      </c>
      <c r="C559" s="637">
        <v>0</v>
      </c>
      <c r="D559" s="635"/>
    </row>
    <row r="560" spans="1:4" x14ac:dyDescent="0.2">
      <c r="A560" s="635" t="s">
        <v>823</v>
      </c>
      <c r="B560" s="636">
        <v>290</v>
      </c>
      <c r="C560" s="637">
        <v>0</v>
      </c>
      <c r="D560" s="635"/>
    </row>
    <row r="561" spans="1:4" x14ac:dyDescent="0.2">
      <c r="A561" s="635" t="s">
        <v>824</v>
      </c>
      <c r="B561" s="636">
        <v>114</v>
      </c>
      <c r="C561" s="637">
        <v>0</v>
      </c>
      <c r="D561" s="635"/>
    </row>
    <row r="562" spans="1:4" x14ac:dyDescent="0.2">
      <c r="A562" s="635" t="s">
        <v>825</v>
      </c>
      <c r="B562" s="636">
        <v>268</v>
      </c>
      <c r="C562" s="637">
        <v>0</v>
      </c>
      <c r="D562" s="635"/>
    </row>
    <row r="563" spans="1:4" x14ac:dyDescent="0.2">
      <c r="A563" s="635" t="s">
        <v>826</v>
      </c>
      <c r="B563" s="636">
        <v>56</v>
      </c>
      <c r="C563" s="637">
        <v>0</v>
      </c>
      <c r="D563" s="635"/>
    </row>
    <row r="564" spans="1:4" x14ac:dyDescent="0.2">
      <c r="A564" s="635" t="s">
        <v>827</v>
      </c>
      <c r="B564" s="636">
        <v>434</v>
      </c>
      <c r="C564" s="637">
        <v>0</v>
      </c>
      <c r="D564" s="635"/>
    </row>
    <row r="565" spans="1:4" x14ac:dyDescent="0.2">
      <c r="A565" s="635" t="s">
        <v>828</v>
      </c>
      <c r="B565" s="636">
        <v>79</v>
      </c>
      <c r="C565" s="637">
        <v>0</v>
      </c>
      <c r="D565" s="635"/>
    </row>
    <row r="566" spans="1:4" x14ac:dyDescent="0.2">
      <c r="A566" s="635" t="s">
        <v>829</v>
      </c>
      <c r="B566" s="636">
        <v>181</v>
      </c>
      <c r="C566" s="637">
        <v>0</v>
      </c>
      <c r="D566" s="635"/>
    </row>
    <row r="567" spans="1:4" x14ac:dyDescent="0.2">
      <c r="A567" s="635" t="s">
        <v>830</v>
      </c>
      <c r="B567" s="636">
        <v>388</v>
      </c>
      <c r="C567" s="637">
        <v>272.75</v>
      </c>
      <c r="D567" s="635"/>
    </row>
    <row r="568" spans="1:4" x14ac:dyDescent="0.2">
      <c r="A568" s="635" t="s">
        <v>831</v>
      </c>
      <c r="B568" s="636">
        <v>86</v>
      </c>
      <c r="C568" s="637">
        <v>0</v>
      </c>
      <c r="D568" s="635"/>
    </row>
    <row r="569" spans="1:4" x14ac:dyDescent="0.2">
      <c r="A569" s="635" t="s">
        <v>832</v>
      </c>
      <c r="B569" s="636">
        <v>572</v>
      </c>
      <c r="C569" s="637">
        <v>0</v>
      </c>
      <c r="D569" s="635"/>
    </row>
    <row r="570" spans="1:4" x14ac:dyDescent="0.2">
      <c r="A570" s="635" t="s">
        <v>834</v>
      </c>
      <c r="B570" s="636">
        <v>151</v>
      </c>
      <c r="C570" s="637">
        <v>0</v>
      </c>
      <c r="D570" s="635"/>
    </row>
    <row r="571" spans="1:4" x14ac:dyDescent="0.2">
      <c r="A571" s="635" t="s">
        <v>835</v>
      </c>
      <c r="B571" s="636">
        <v>242</v>
      </c>
      <c r="C571" s="637">
        <v>0</v>
      </c>
      <c r="D571" s="635"/>
    </row>
    <row r="572" spans="1:4" x14ac:dyDescent="0.2">
      <c r="A572" s="635" t="s">
        <v>836</v>
      </c>
      <c r="B572" s="636">
        <v>98</v>
      </c>
      <c r="C572" s="637">
        <v>0</v>
      </c>
      <c r="D572" s="635"/>
    </row>
    <row r="573" spans="1:4" x14ac:dyDescent="0.2">
      <c r="A573" s="635" t="s">
        <v>837</v>
      </c>
      <c r="B573" s="636">
        <v>160</v>
      </c>
      <c r="C573" s="637">
        <v>0</v>
      </c>
      <c r="D573" s="635"/>
    </row>
    <row r="574" spans="1:4" x14ac:dyDescent="0.2">
      <c r="A574" s="635" t="s">
        <v>838</v>
      </c>
      <c r="B574" s="636">
        <v>337</v>
      </c>
      <c r="C574" s="637">
        <v>0</v>
      </c>
      <c r="D574" s="635"/>
    </row>
    <row r="575" spans="1:4" x14ac:dyDescent="0.2">
      <c r="A575" s="635" t="s">
        <v>839</v>
      </c>
      <c r="B575" s="636">
        <v>305</v>
      </c>
      <c r="C575" s="637">
        <v>0</v>
      </c>
      <c r="D575" s="635"/>
    </row>
    <row r="576" spans="1:4" x14ac:dyDescent="0.2">
      <c r="A576" s="635" t="s">
        <v>840</v>
      </c>
      <c r="B576" s="636">
        <v>193</v>
      </c>
      <c r="C576" s="637">
        <v>0</v>
      </c>
      <c r="D576" s="635"/>
    </row>
    <row r="577" spans="1:4" x14ac:dyDescent="0.2">
      <c r="A577" s="635" t="s">
        <v>841</v>
      </c>
      <c r="B577" s="636">
        <v>241</v>
      </c>
      <c r="C577" s="637">
        <v>11.82</v>
      </c>
      <c r="D577" s="635"/>
    </row>
    <row r="578" spans="1:4" x14ac:dyDescent="0.2">
      <c r="A578" s="635" t="s">
        <v>842</v>
      </c>
      <c r="B578" s="636">
        <v>287</v>
      </c>
      <c r="C578" s="637">
        <v>0</v>
      </c>
      <c r="D578" s="635"/>
    </row>
    <row r="579" spans="1:4" x14ac:dyDescent="0.2">
      <c r="A579" s="635" t="s">
        <v>843</v>
      </c>
      <c r="B579" s="636">
        <v>185</v>
      </c>
      <c r="C579" s="637">
        <v>0</v>
      </c>
      <c r="D579" s="635"/>
    </row>
    <row r="580" spans="1:4" x14ac:dyDescent="0.2">
      <c r="A580" s="635" t="s">
        <v>845</v>
      </c>
      <c r="B580" s="636">
        <v>266</v>
      </c>
      <c r="C580" s="637">
        <v>115.4</v>
      </c>
      <c r="D580" s="635"/>
    </row>
    <row r="581" spans="1:4" x14ac:dyDescent="0.2">
      <c r="A581" s="635" t="s">
        <v>846</v>
      </c>
      <c r="B581" s="636">
        <v>217</v>
      </c>
      <c r="C581" s="637">
        <v>0</v>
      </c>
      <c r="D581" s="635"/>
    </row>
    <row r="582" spans="1:4" x14ac:dyDescent="0.2">
      <c r="A582" s="635" t="s">
        <v>847</v>
      </c>
      <c r="B582" s="636">
        <v>257</v>
      </c>
      <c r="C582" s="637">
        <v>217.88</v>
      </c>
      <c r="D582" s="635"/>
    </row>
    <row r="583" spans="1:4" x14ac:dyDescent="0.2">
      <c r="A583" s="635" t="s">
        <v>848</v>
      </c>
      <c r="B583" s="636">
        <v>241</v>
      </c>
      <c r="C583" s="637">
        <v>0</v>
      </c>
      <c r="D583" s="635"/>
    </row>
    <row r="584" spans="1:4" x14ac:dyDescent="0.2">
      <c r="A584" s="635" t="s">
        <v>849</v>
      </c>
      <c r="B584" s="636">
        <v>164</v>
      </c>
      <c r="C584" s="637">
        <v>0</v>
      </c>
      <c r="D584" s="635"/>
    </row>
    <row r="585" spans="1:4" x14ac:dyDescent="0.2">
      <c r="A585" s="635" t="s">
        <v>850</v>
      </c>
      <c r="B585" s="636">
        <v>195</v>
      </c>
      <c r="C585" s="637">
        <v>0</v>
      </c>
      <c r="D585" s="635"/>
    </row>
    <row r="586" spans="1:4" x14ac:dyDescent="0.2">
      <c r="A586" s="635" t="s">
        <v>851</v>
      </c>
      <c r="B586" s="636">
        <v>89</v>
      </c>
      <c r="C586" s="637">
        <v>0</v>
      </c>
      <c r="D586" s="635"/>
    </row>
    <row r="587" spans="1:4" x14ac:dyDescent="0.2">
      <c r="A587" s="635" t="s">
        <v>852</v>
      </c>
      <c r="B587" s="636">
        <v>189</v>
      </c>
      <c r="C587" s="637">
        <v>0</v>
      </c>
      <c r="D587" s="635"/>
    </row>
    <row r="588" spans="1:4" x14ac:dyDescent="0.2">
      <c r="A588" s="635" t="s">
        <v>853</v>
      </c>
      <c r="B588" s="636">
        <v>227</v>
      </c>
      <c r="C588" s="637">
        <v>0</v>
      </c>
      <c r="D588" s="635"/>
    </row>
    <row r="589" spans="1:4" x14ac:dyDescent="0.2">
      <c r="A589" s="635" t="s">
        <v>854</v>
      </c>
      <c r="B589" s="636">
        <v>181</v>
      </c>
      <c r="C589" s="637">
        <v>0</v>
      </c>
      <c r="D589" s="635"/>
    </row>
    <row r="590" spans="1:4" x14ac:dyDescent="0.2">
      <c r="A590" s="635" t="s">
        <v>856</v>
      </c>
      <c r="B590" s="636">
        <v>354</v>
      </c>
      <c r="C590" s="637">
        <v>58.24</v>
      </c>
      <c r="D590" s="635"/>
    </row>
    <row r="591" spans="1:4" x14ac:dyDescent="0.2">
      <c r="A591" s="635" t="s">
        <v>857</v>
      </c>
      <c r="B591" s="636">
        <v>104</v>
      </c>
      <c r="C591" s="637">
        <v>193.77</v>
      </c>
      <c r="D591" s="635"/>
    </row>
    <row r="592" spans="1:4" x14ac:dyDescent="0.2">
      <c r="A592" s="635" t="s">
        <v>858</v>
      </c>
      <c r="B592" s="636">
        <v>182</v>
      </c>
      <c r="C592" s="637">
        <v>0</v>
      </c>
      <c r="D592" s="635"/>
    </row>
    <row r="593" spans="1:4" x14ac:dyDescent="0.2">
      <c r="A593" s="635" t="s">
        <v>859</v>
      </c>
      <c r="B593" s="636">
        <v>46</v>
      </c>
      <c r="C593" s="637">
        <v>0</v>
      </c>
      <c r="D593" s="635"/>
    </row>
    <row r="594" spans="1:4" x14ac:dyDescent="0.2">
      <c r="A594" s="635" t="s">
        <v>860</v>
      </c>
      <c r="B594" s="636">
        <v>220</v>
      </c>
      <c r="C594" s="637">
        <v>0</v>
      </c>
      <c r="D594" s="635"/>
    </row>
    <row r="595" spans="1:4" x14ac:dyDescent="0.2">
      <c r="A595" s="635" t="s">
        <v>861</v>
      </c>
      <c r="B595" s="636">
        <v>48</v>
      </c>
      <c r="C595" s="637">
        <v>0</v>
      </c>
      <c r="D595" s="635"/>
    </row>
    <row r="596" spans="1:4" x14ac:dyDescent="0.2">
      <c r="A596" s="635" t="s">
        <v>862</v>
      </c>
      <c r="B596" s="636">
        <v>401</v>
      </c>
      <c r="C596" s="637">
        <v>0</v>
      </c>
      <c r="D596" s="635"/>
    </row>
    <row r="597" spans="1:4" x14ac:dyDescent="0.2">
      <c r="A597" s="635" t="s">
        <v>863</v>
      </c>
      <c r="B597" s="636">
        <v>119</v>
      </c>
      <c r="C597" s="637">
        <v>78.150000000000006</v>
      </c>
      <c r="D597" s="635"/>
    </row>
    <row r="598" spans="1:4" x14ac:dyDescent="0.2">
      <c r="A598" s="635" t="s">
        <v>864</v>
      </c>
      <c r="B598" s="636">
        <v>256</v>
      </c>
      <c r="C598" s="637">
        <v>0</v>
      </c>
      <c r="D598" s="635"/>
    </row>
    <row r="599" spans="1:4" x14ac:dyDescent="0.2">
      <c r="A599" s="635" t="s">
        <v>865</v>
      </c>
      <c r="B599" s="636">
        <v>200</v>
      </c>
      <c r="C599" s="637">
        <v>0</v>
      </c>
      <c r="D599" s="635"/>
    </row>
    <row r="600" spans="1:4" x14ac:dyDescent="0.2">
      <c r="A600" s="635" t="s">
        <v>866</v>
      </c>
      <c r="B600" s="636">
        <v>80</v>
      </c>
      <c r="C600" s="637">
        <v>0</v>
      </c>
      <c r="D600" s="635"/>
    </row>
    <row r="601" spans="1:4" x14ac:dyDescent="0.2">
      <c r="A601" s="635" t="s">
        <v>867</v>
      </c>
      <c r="B601" s="636">
        <v>377</v>
      </c>
      <c r="C601" s="637">
        <v>0</v>
      </c>
      <c r="D601" s="635"/>
    </row>
    <row r="602" spans="1:4" x14ac:dyDescent="0.2">
      <c r="A602" s="635" t="s">
        <v>868</v>
      </c>
      <c r="B602" s="636">
        <v>114</v>
      </c>
      <c r="C602" s="637">
        <v>0</v>
      </c>
      <c r="D602" s="635"/>
    </row>
    <row r="603" spans="1:4" x14ac:dyDescent="0.2">
      <c r="A603" s="635" t="s">
        <v>869</v>
      </c>
      <c r="B603" s="636">
        <v>44</v>
      </c>
      <c r="C603" s="637">
        <v>0</v>
      </c>
      <c r="D603" s="635"/>
    </row>
    <row r="604" spans="1:4" x14ac:dyDescent="0.2">
      <c r="A604" s="635" t="s">
        <v>870</v>
      </c>
      <c r="B604" s="636">
        <v>52</v>
      </c>
      <c r="C604" s="637">
        <v>0</v>
      </c>
      <c r="D604" s="635"/>
    </row>
    <row r="605" spans="1:4" x14ac:dyDescent="0.2">
      <c r="A605" s="635" t="s">
        <v>871</v>
      </c>
      <c r="B605" s="636">
        <v>428</v>
      </c>
      <c r="C605" s="637">
        <v>0</v>
      </c>
      <c r="D605" s="635"/>
    </row>
    <row r="606" spans="1:4" x14ac:dyDescent="0.2">
      <c r="A606" s="635" t="s">
        <v>872</v>
      </c>
      <c r="B606" s="636">
        <v>143</v>
      </c>
      <c r="C606" s="637">
        <v>0</v>
      </c>
      <c r="D606" s="635"/>
    </row>
    <row r="607" spans="1:4" x14ac:dyDescent="0.2">
      <c r="A607" s="635" t="s">
        <v>873</v>
      </c>
      <c r="B607" s="636">
        <v>173</v>
      </c>
      <c r="C607" s="637">
        <v>452.02</v>
      </c>
      <c r="D607" s="635"/>
    </row>
    <row r="608" spans="1:4" x14ac:dyDescent="0.2">
      <c r="A608" s="635" t="s">
        <v>874</v>
      </c>
      <c r="B608" s="636">
        <v>37</v>
      </c>
      <c r="C608" s="637">
        <v>0</v>
      </c>
      <c r="D608" s="635" t="s">
        <v>344</v>
      </c>
    </row>
    <row r="609" spans="1:4" x14ac:dyDescent="0.2">
      <c r="A609" s="635" t="s">
        <v>875</v>
      </c>
      <c r="B609" s="636">
        <v>229</v>
      </c>
      <c r="C609" s="637">
        <v>0</v>
      </c>
      <c r="D609" s="635"/>
    </row>
    <row r="610" spans="1:4" x14ac:dyDescent="0.2">
      <c r="A610" s="635" t="s">
        <v>876</v>
      </c>
      <c r="B610" s="636">
        <v>279</v>
      </c>
      <c r="C610" s="637">
        <v>0</v>
      </c>
      <c r="D610" s="635"/>
    </row>
    <row r="611" spans="1:4" x14ac:dyDescent="0.2">
      <c r="A611" s="635" t="s">
        <v>877</v>
      </c>
      <c r="B611" s="636">
        <v>34</v>
      </c>
      <c r="C611" s="637">
        <v>0</v>
      </c>
      <c r="D611" s="635" t="s">
        <v>344</v>
      </c>
    </row>
    <row r="612" spans="1:4" x14ac:dyDescent="0.2">
      <c r="A612" s="635" t="s">
        <v>878</v>
      </c>
      <c r="B612" s="636">
        <v>33</v>
      </c>
      <c r="C612" s="637">
        <v>0</v>
      </c>
      <c r="D612" s="635" t="s">
        <v>344</v>
      </c>
    </row>
    <row r="613" spans="1:4" x14ac:dyDescent="0.2">
      <c r="A613" s="635" t="s">
        <v>879</v>
      </c>
      <c r="B613" s="636">
        <v>102</v>
      </c>
      <c r="C613" s="637">
        <v>0</v>
      </c>
      <c r="D613" s="635"/>
    </row>
    <row r="614" spans="1:4" x14ac:dyDescent="0.2">
      <c r="A614" s="635" t="s">
        <v>880</v>
      </c>
      <c r="B614" s="636">
        <v>98</v>
      </c>
      <c r="C614" s="637">
        <v>0</v>
      </c>
      <c r="D614" s="635"/>
    </row>
    <row r="615" spans="1:4" x14ac:dyDescent="0.2">
      <c r="A615" s="635" t="s">
        <v>881</v>
      </c>
      <c r="B615" s="636">
        <v>30</v>
      </c>
      <c r="C615" s="637">
        <v>0</v>
      </c>
      <c r="D615" s="635" t="s">
        <v>344</v>
      </c>
    </row>
    <row r="616" spans="1:4" x14ac:dyDescent="0.2">
      <c r="A616" s="635" t="s">
        <v>882</v>
      </c>
      <c r="B616" s="636">
        <v>390</v>
      </c>
      <c r="C616" s="637">
        <v>0</v>
      </c>
      <c r="D616" s="635"/>
    </row>
    <row r="617" spans="1:4" x14ac:dyDescent="0.2">
      <c r="A617" s="635" t="s">
        <v>883</v>
      </c>
      <c r="B617" s="636">
        <v>283</v>
      </c>
      <c r="C617" s="637">
        <v>0</v>
      </c>
      <c r="D617" s="635"/>
    </row>
    <row r="618" spans="1:4" x14ac:dyDescent="0.2">
      <c r="A618" s="635" t="s">
        <v>884</v>
      </c>
      <c r="B618" s="636">
        <v>43</v>
      </c>
      <c r="C618" s="637">
        <v>0</v>
      </c>
      <c r="D618" s="635"/>
    </row>
    <row r="619" spans="1:4" x14ac:dyDescent="0.2">
      <c r="A619" s="635" t="s">
        <v>885</v>
      </c>
      <c r="B619" s="636">
        <v>239</v>
      </c>
      <c r="C619" s="637">
        <v>0</v>
      </c>
      <c r="D619" s="635"/>
    </row>
    <row r="620" spans="1:4" x14ac:dyDescent="0.2">
      <c r="A620" s="635" t="s">
        <v>886</v>
      </c>
      <c r="B620" s="636">
        <v>37</v>
      </c>
      <c r="C620" s="637">
        <v>22.15</v>
      </c>
      <c r="D620" s="635" t="s">
        <v>344</v>
      </c>
    </row>
    <row r="621" spans="1:4" x14ac:dyDescent="0.2">
      <c r="A621" s="635" t="s">
        <v>887</v>
      </c>
      <c r="B621" s="636">
        <v>64</v>
      </c>
      <c r="C621" s="637">
        <v>0</v>
      </c>
      <c r="D621" s="635"/>
    </row>
    <row r="622" spans="1:4" x14ac:dyDescent="0.2">
      <c r="A622" s="635" t="s">
        <v>888</v>
      </c>
      <c r="B622" s="636">
        <v>304</v>
      </c>
      <c r="C622" s="637">
        <v>0</v>
      </c>
      <c r="D622" s="635"/>
    </row>
    <row r="623" spans="1:4" x14ac:dyDescent="0.2">
      <c r="A623" s="635" t="s">
        <v>889</v>
      </c>
      <c r="B623" s="636">
        <v>226</v>
      </c>
      <c r="C623" s="637">
        <v>0</v>
      </c>
      <c r="D623" s="635"/>
    </row>
    <row r="624" spans="1:4" x14ac:dyDescent="0.2">
      <c r="A624" s="635" t="s">
        <v>890</v>
      </c>
      <c r="B624" s="636">
        <v>192</v>
      </c>
      <c r="C624" s="637">
        <v>0</v>
      </c>
      <c r="D624" s="635"/>
    </row>
    <row r="625" spans="1:4" x14ac:dyDescent="0.2">
      <c r="A625" s="635" t="s">
        <v>891</v>
      </c>
      <c r="B625" s="636">
        <v>222</v>
      </c>
      <c r="C625" s="637">
        <v>44</v>
      </c>
      <c r="D625" s="635"/>
    </row>
    <row r="626" spans="1:4" x14ac:dyDescent="0.2">
      <c r="A626" s="635" t="s">
        <v>892</v>
      </c>
      <c r="B626" s="636">
        <v>253</v>
      </c>
      <c r="C626" s="637">
        <v>0</v>
      </c>
      <c r="D626" s="635"/>
    </row>
    <row r="627" spans="1:4" x14ac:dyDescent="0.2">
      <c r="A627" s="635" t="s">
        <v>893</v>
      </c>
      <c r="B627" s="636">
        <v>128</v>
      </c>
      <c r="C627" s="637">
        <v>0</v>
      </c>
      <c r="D627" s="635"/>
    </row>
    <row r="628" spans="1:4" x14ac:dyDescent="0.2">
      <c r="A628" s="635" t="s">
        <v>894</v>
      </c>
      <c r="B628" s="636">
        <v>196</v>
      </c>
      <c r="C628" s="637">
        <v>0</v>
      </c>
      <c r="D628" s="635"/>
    </row>
    <row r="629" spans="1:4" x14ac:dyDescent="0.2">
      <c r="A629" s="635" t="s">
        <v>895</v>
      </c>
      <c r="B629" s="636">
        <v>415</v>
      </c>
      <c r="C629" s="637">
        <v>0</v>
      </c>
      <c r="D629" s="635"/>
    </row>
    <row r="630" spans="1:4" x14ac:dyDescent="0.2">
      <c r="A630" s="635" t="s">
        <v>896</v>
      </c>
      <c r="B630" s="636">
        <v>209</v>
      </c>
      <c r="C630" s="637">
        <v>0</v>
      </c>
      <c r="D630" s="635"/>
    </row>
    <row r="631" spans="1:4" x14ac:dyDescent="0.2">
      <c r="A631" s="635" t="s">
        <v>897</v>
      </c>
      <c r="B631" s="636">
        <v>265</v>
      </c>
      <c r="C631" s="637">
        <v>0</v>
      </c>
      <c r="D631" s="635"/>
    </row>
    <row r="632" spans="1:4" x14ac:dyDescent="0.2">
      <c r="A632" s="635" t="s">
        <v>898</v>
      </c>
      <c r="B632" s="636">
        <v>93</v>
      </c>
      <c r="C632" s="637">
        <v>0</v>
      </c>
      <c r="D632" s="635"/>
    </row>
    <row r="633" spans="1:4" x14ac:dyDescent="0.2">
      <c r="A633" s="635" t="s">
        <v>899</v>
      </c>
      <c r="B633" s="636">
        <v>53</v>
      </c>
      <c r="C633" s="637">
        <v>0</v>
      </c>
      <c r="D633" s="635"/>
    </row>
    <row r="634" spans="1:4" x14ac:dyDescent="0.2">
      <c r="A634" s="635" t="s">
        <v>900</v>
      </c>
      <c r="B634" s="636">
        <v>70</v>
      </c>
      <c r="C634" s="637">
        <v>0</v>
      </c>
      <c r="D634" s="635"/>
    </row>
    <row r="635" spans="1:4" x14ac:dyDescent="0.2">
      <c r="A635" s="635" t="s">
        <v>901</v>
      </c>
      <c r="B635" s="636">
        <v>100</v>
      </c>
      <c r="C635" s="637">
        <v>0</v>
      </c>
      <c r="D635" s="635"/>
    </row>
    <row r="636" spans="1:4" x14ac:dyDescent="0.2">
      <c r="A636" s="635" t="s">
        <v>902</v>
      </c>
      <c r="B636" s="636">
        <v>239</v>
      </c>
      <c r="C636" s="637">
        <v>715.18</v>
      </c>
      <c r="D636" s="635"/>
    </row>
    <row r="637" spans="1:4" x14ac:dyDescent="0.2">
      <c r="A637" s="635" t="s">
        <v>903</v>
      </c>
      <c r="B637" s="636">
        <v>93</v>
      </c>
      <c r="C637" s="637">
        <v>0</v>
      </c>
      <c r="D637" s="635"/>
    </row>
    <row r="638" spans="1:4" x14ac:dyDescent="0.2">
      <c r="A638" s="635" t="s">
        <v>904</v>
      </c>
      <c r="B638" s="636">
        <v>117</v>
      </c>
      <c r="C638" s="637">
        <v>0</v>
      </c>
      <c r="D638" s="635"/>
    </row>
    <row r="639" spans="1:4" x14ac:dyDescent="0.2">
      <c r="A639" s="635" t="s">
        <v>905</v>
      </c>
      <c r="B639" s="636">
        <v>280</v>
      </c>
      <c r="C639" s="637">
        <v>0</v>
      </c>
      <c r="D639" s="635"/>
    </row>
    <row r="640" spans="1:4" x14ac:dyDescent="0.2">
      <c r="A640" s="635" t="s">
        <v>906</v>
      </c>
      <c r="B640" s="636">
        <v>332</v>
      </c>
      <c r="C640" s="637">
        <v>0</v>
      </c>
      <c r="D640" s="635"/>
    </row>
    <row r="641" spans="1:4" x14ac:dyDescent="0.2">
      <c r="A641" s="635" t="s">
        <v>907</v>
      </c>
      <c r="B641" s="636">
        <v>220</v>
      </c>
      <c r="C641" s="637">
        <v>0</v>
      </c>
      <c r="D641" s="635"/>
    </row>
    <row r="642" spans="1:4" x14ac:dyDescent="0.2">
      <c r="A642" s="635" t="s">
        <v>908</v>
      </c>
      <c r="B642" s="636">
        <v>528</v>
      </c>
      <c r="C642" s="637">
        <v>192.06</v>
      </c>
      <c r="D642" s="635"/>
    </row>
    <row r="643" spans="1:4" x14ac:dyDescent="0.2">
      <c r="A643" s="635" t="s">
        <v>909</v>
      </c>
      <c r="B643" s="636">
        <v>201</v>
      </c>
      <c r="C643" s="637">
        <v>0</v>
      </c>
      <c r="D643" s="635"/>
    </row>
    <row r="644" spans="1:4" x14ac:dyDescent="0.2">
      <c r="A644" s="635" t="s">
        <v>910</v>
      </c>
      <c r="B644" s="636">
        <v>160</v>
      </c>
      <c r="C644" s="637">
        <v>0</v>
      </c>
      <c r="D644" s="635"/>
    </row>
    <row r="645" spans="1:4" x14ac:dyDescent="0.2">
      <c r="A645" s="635" t="s">
        <v>911</v>
      </c>
      <c r="B645" s="636">
        <v>24</v>
      </c>
      <c r="C645" s="637">
        <v>0</v>
      </c>
      <c r="D645" s="635" t="s">
        <v>344</v>
      </c>
    </row>
    <row r="646" spans="1:4" x14ac:dyDescent="0.2">
      <c r="A646" s="635" t="s">
        <v>912</v>
      </c>
      <c r="B646" s="636">
        <v>56</v>
      </c>
      <c r="C646" s="637">
        <v>0</v>
      </c>
      <c r="D646" s="635"/>
    </row>
    <row r="647" spans="1:4" x14ac:dyDescent="0.2">
      <c r="A647" s="635" t="s">
        <v>913</v>
      </c>
      <c r="B647" s="636">
        <v>112</v>
      </c>
      <c r="C647" s="637">
        <v>0</v>
      </c>
      <c r="D647" s="635"/>
    </row>
    <row r="648" spans="1:4" x14ac:dyDescent="0.2">
      <c r="A648" s="635" t="s">
        <v>914</v>
      </c>
      <c r="B648" s="636">
        <v>149</v>
      </c>
      <c r="C648" s="637">
        <v>0</v>
      </c>
      <c r="D648" s="635"/>
    </row>
    <row r="649" spans="1:4" x14ac:dyDescent="0.2">
      <c r="A649" s="635" t="s">
        <v>915</v>
      </c>
      <c r="B649" s="636">
        <v>124</v>
      </c>
      <c r="C649" s="637">
        <v>0</v>
      </c>
      <c r="D649" s="635"/>
    </row>
    <row r="650" spans="1:4" x14ac:dyDescent="0.2">
      <c r="A650" s="635" t="s">
        <v>916</v>
      </c>
      <c r="B650" s="636">
        <v>185</v>
      </c>
      <c r="C650" s="637">
        <v>198.79</v>
      </c>
      <c r="D650" s="635"/>
    </row>
    <row r="651" spans="1:4" x14ac:dyDescent="0.2">
      <c r="A651" s="635" t="s">
        <v>917</v>
      </c>
      <c r="B651" s="636">
        <v>157</v>
      </c>
      <c r="C651" s="637">
        <v>0</v>
      </c>
      <c r="D651" s="635"/>
    </row>
    <row r="652" spans="1:4" x14ac:dyDescent="0.2">
      <c r="A652" s="635" t="s">
        <v>918</v>
      </c>
      <c r="B652" s="636">
        <v>156</v>
      </c>
      <c r="C652" s="637">
        <v>0</v>
      </c>
      <c r="D652" s="635"/>
    </row>
    <row r="653" spans="1:4" x14ac:dyDescent="0.2">
      <c r="A653" s="635" t="s">
        <v>919</v>
      </c>
      <c r="B653" s="636">
        <v>63</v>
      </c>
      <c r="C653" s="637">
        <v>0</v>
      </c>
      <c r="D653" s="635"/>
    </row>
    <row r="654" spans="1:4" x14ac:dyDescent="0.2">
      <c r="A654" s="635" t="s">
        <v>920</v>
      </c>
      <c r="B654" s="636">
        <v>188</v>
      </c>
      <c r="C654" s="637">
        <v>0</v>
      </c>
      <c r="D654" s="635"/>
    </row>
    <row r="655" spans="1:4" x14ac:dyDescent="0.2">
      <c r="A655" s="635" t="s">
        <v>921</v>
      </c>
      <c r="B655" s="636">
        <v>51</v>
      </c>
      <c r="C655" s="637">
        <v>54.83</v>
      </c>
      <c r="D655" s="635"/>
    </row>
    <row r="656" spans="1:4" x14ac:dyDescent="0.2">
      <c r="A656" s="635" t="s">
        <v>922</v>
      </c>
      <c r="B656" s="636">
        <v>141</v>
      </c>
      <c r="C656" s="637">
        <v>27.89</v>
      </c>
      <c r="D656" s="635"/>
    </row>
    <row r="657" spans="1:4" x14ac:dyDescent="0.2">
      <c r="A657" s="635" t="s">
        <v>923</v>
      </c>
      <c r="B657" s="636">
        <v>50</v>
      </c>
      <c r="C657" s="637">
        <v>0</v>
      </c>
      <c r="D657" s="635"/>
    </row>
    <row r="658" spans="1:4" x14ac:dyDescent="0.2">
      <c r="A658" s="635" t="s">
        <v>924</v>
      </c>
      <c r="B658" s="636">
        <v>181</v>
      </c>
      <c r="C658" s="637">
        <v>0</v>
      </c>
      <c r="D658" s="635"/>
    </row>
    <row r="659" spans="1:4" x14ac:dyDescent="0.2">
      <c r="A659" s="635" t="s">
        <v>925</v>
      </c>
      <c r="B659" s="636">
        <v>163</v>
      </c>
      <c r="C659" s="637">
        <v>0</v>
      </c>
      <c r="D659" s="635"/>
    </row>
    <row r="660" spans="1:4" x14ac:dyDescent="0.2">
      <c r="A660" s="635" t="s">
        <v>926</v>
      </c>
      <c r="B660" s="636">
        <v>126</v>
      </c>
      <c r="C660" s="637">
        <v>0</v>
      </c>
      <c r="D660" s="635"/>
    </row>
    <row r="661" spans="1:4" x14ac:dyDescent="0.2">
      <c r="A661" s="635" t="s">
        <v>927</v>
      </c>
      <c r="B661" s="636">
        <v>74</v>
      </c>
      <c r="C661" s="637">
        <v>0</v>
      </c>
      <c r="D661" s="635"/>
    </row>
    <row r="662" spans="1:4" x14ac:dyDescent="0.2">
      <c r="A662" s="635" t="s">
        <v>928</v>
      </c>
      <c r="B662" s="636">
        <v>52</v>
      </c>
      <c r="C662" s="637">
        <v>0</v>
      </c>
      <c r="D662" s="635"/>
    </row>
    <row r="663" spans="1:4" x14ac:dyDescent="0.2">
      <c r="A663" s="635" t="s">
        <v>929</v>
      </c>
      <c r="B663" s="636">
        <v>236</v>
      </c>
      <c r="C663" s="637">
        <v>0</v>
      </c>
      <c r="D663" s="635"/>
    </row>
    <row r="664" spans="1:4" x14ac:dyDescent="0.2">
      <c r="A664" s="635" t="s">
        <v>930</v>
      </c>
      <c r="B664" s="636">
        <v>260</v>
      </c>
      <c r="C664" s="637">
        <v>0</v>
      </c>
      <c r="D664" s="635"/>
    </row>
    <row r="665" spans="1:4" x14ac:dyDescent="0.2">
      <c r="A665" s="635" t="s">
        <v>931</v>
      </c>
      <c r="B665" s="636">
        <v>214</v>
      </c>
      <c r="C665" s="637">
        <v>0</v>
      </c>
      <c r="D665" s="635"/>
    </row>
    <row r="666" spans="1:4" x14ac:dyDescent="0.2">
      <c r="A666" s="635" t="s">
        <v>932</v>
      </c>
      <c r="B666" s="636">
        <v>138</v>
      </c>
      <c r="C666" s="637">
        <v>0</v>
      </c>
      <c r="D666" s="635"/>
    </row>
    <row r="667" spans="1:4" x14ac:dyDescent="0.2">
      <c r="A667" s="635" t="s">
        <v>933</v>
      </c>
      <c r="B667" s="636">
        <v>179</v>
      </c>
      <c r="C667" s="637">
        <v>0</v>
      </c>
      <c r="D667" s="635"/>
    </row>
    <row r="668" spans="1:4" x14ac:dyDescent="0.2">
      <c r="A668" s="635" t="s">
        <v>934</v>
      </c>
      <c r="B668" s="636">
        <v>69</v>
      </c>
      <c r="C668" s="637">
        <v>0</v>
      </c>
      <c r="D668" s="635"/>
    </row>
    <row r="669" spans="1:4" x14ac:dyDescent="0.2">
      <c r="A669" s="635" t="s">
        <v>935</v>
      </c>
      <c r="B669" s="636">
        <v>96</v>
      </c>
      <c r="C669" s="637">
        <v>0</v>
      </c>
      <c r="D669" s="635"/>
    </row>
    <row r="670" spans="1:4" x14ac:dyDescent="0.2">
      <c r="A670" s="635" t="s">
        <v>936</v>
      </c>
      <c r="B670" s="636">
        <v>92</v>
      </c>
      <c r="C670" s="637">
        <v>0</v>
      </c>
      <c r="D670" s="635"/>
    </row>
    <row r="671" spans="1:4" x14ac:dyDescent="0.2">
      <c r="A671" s="635" t="s">
        <v>937</v>
      </c>
      <c r="B671" s="636">
        <v>234</v>
      </c>
      <c r="C671" s="637">
        <v>61.92</v>
      </c>
      <c r="D671" s="635"/>
    </row>
    <row r="672" spans="1:4" x14ac:dyDescent="0.2">
      <c r="A672" s="635" t="s">
        <v>938</v>
      </c>
      <c r="B672" s="636">
        <v>502</v>
      </c>
      <c r="C672" s="637">
        <v>0</v>
      </c>
      <c r="D672" s="635"/>
    </row>
    <row r="673" spans="1:4" x14ac:dyDescent="0.2">
      <c r="A673" s="635" t="s">
        <v>939</v>
      </c>
      <c r="B673" s="636">
        <v>340</v>
      </c>
      <c r="C673" s="637">
        <v>0</v>
      </c>
      <c r="D673" s="635"/>
    </row>
    <row r="674" spans="1:4" x14ac:dyDescent="0.2">
      <c r="A674" s="635" t="s">
        <v>940</v>
      </c>
      <c r="B674" s="636">
        <v>143</v>
      </c>
      <c r="C674" s="637">
        <v>0</v>
      </c>
      <c r="D674" s="635"/>
    </row>
    <row r="675" spans="1:4" x14ac:dyDescent="0.2">
      <c r="A675" s="635" t="s">
        <v>941</v>
      </c>
      <c r="B675" s="636">
        <v>278</v>
      </c>
      <c r="C675" s="637">
        <v>0</v>
      </c>
      <c r="D675" s="635"/>
    </row>
    <row r="676" spans="1:4" x14ac:dyDescent="0.2">
      <c r="A676" s="635" t="s">
        <v>942</v>
      </c>
      <c r="B676" s="636">
        <v>217</v>
      </c>
      <c r="C676" s="637">
        <v>174.41</v>
      </c>
      <c r="D676" s="635"/>
    </row>
    <row r="677" spans="1:4" x14ac:dyDescent="0.2">
      <c r="A677" s="635" t="s">
        <v>943</v>
      </c>
      <c r="B677" s="636">
        <v>94</v>
      </c>
      <c r="C677" s="637">
        <v>81.93</v>
      </c>
      <c r="D677" s="635"/>
    </row>
    <row r="678" spans="1:4" x14ac:dyDescent="0.2">
      <c r="A678" s="635" t="s">
        <v>944</v>
      </c>
      <c r="B678" s="636">
        <v>263</v>
      </c>
      <c r="C678" s="637">
        <v>9.18</v>
      </c>
      <c r="D678" s="635"/>
    </row>
    <row r="679" spans="1:4" x14ac:dyDescent="0.2">
      <c r="A679" s="635" t="s">
        <v>945</v>
      </c>
      <c r="B679" s="636">
        <v>243</v>
      </c>
      <c r="C679" s="637">
        <v>0</v>
      </c>
      <c r="D679" s="635"/>
    </row>
    <row r="680" spans="1:4" x14ac:dyDescent="0.2">
      <c r="A680" s="635" t="s">
        <v>946</v>
      </c>
      <c r="B680" s="636">
        <v>201</v>
      </c>
      <c r="C680" s="637">
        <v>0</v>
      </c>
      <c r="D680" s="635"/>
    </row>
    <row r="681" spans="1:4" x14ac:dyDescent="0.2">
      <c r="A681" s="635" t="s">
        <v>947</v>
      </c>
      <c r="B681" s="636">
        <v>477</v>
      </c>
      <c r="C681" s="637">
        <v>0</v>
      </c>
      <c r="D681" s="635"/>
    </row>
    <row r="682" spans="1:4" x14ac:dyDescent="0.2">
      <c r="A682" s="635" t="s">
        <v>948</v>
      </c>
      <c r="B682" s="636">
        <v>68</v>
      </c>
      <c r="C682" s="637">
        <v>0</v>
      </c>
      <c r="D682" s="635"/>
    </row>
    <row r="683" spans="1:4" x14ac:dyDescent="0.2">
      <c r="A683" s="635" t="s">
        <v>949</v>
      </c>
      <c r="B683" s="636">
        <v>228</v>
      </c>
      <c r="C683" s="637">
        <v>0</v>
      </c>
      <c r="D683" s="635"/>
    </row>
    <row r="684" spans="1:4" x14ac:dyDescent="0.2">
      <c r="A684" s="635" t="s">
        <v>950</v>
      </c>
      <c r="B684" s="636">
        <v>135</v>
      </c>
      <c r="C684" s="637">
        <v>0</v>
      </c>
      <c r="D684" s="635"/>
    </row>
    <row r="685" spans="1:4" x14ac:dyDescent="0.2">
      <c r="A685" s="635" t="s">
        <v>951</v>
      </c>
      <c r="B685" s="636">
        <v>145</v>
      </c>
      <c r="C685" s="637">
        <v>252.27</v>
      </c>
      <c r="D685" s="635"/>
    </row>
    <row r="686" spans="1:4" x14ac:dyDescent="0.2">
      <c r="A686" s="635" t="s">
        <v>952</v>
      </c>
      <c r="B686" s="636">
        <v>81</v>
      </c>
      <c r="C686" s="637">
        <v>0</v>
      </c>
      <c r="D686" s="635"/>
    </row>
    <row r="687" spans="1:4" x14ac:dyDescent="0.2">
      <c r="A687" s="635" t="s">
        <v>953</v>
      </c>
      <c r="B687" s="636">
        <v>66</v>
      </c>
      <c r="C687" s="637">
        <v>0</v>
      </c>
      <c r="D687" s="635"/>
    </row>
    <row r="688" spans="1:4" x14ac:dyDescent="0.2">
      <c r="A688" s="635" t="s">
        <v>954</v>
      </c>
      <c r="B688" s="636">
        <v>361</v>
      </c>
      <c r="C688" s="637">
        <v>0</v>
      </c>
      <c r="D688" s="635"/>
    </row>
    <row r="689" spans="1:4" x14ac:dyDescent="0.2">
      <c r="A689" s="635" t="s">
        <v>955</v>
      </c>
      <c r="B689" s="636">
        <v>468</v>
      </c>
      <c r="C689" s="637">
        <v>0</v>
      </c>
      <c r="D689" s="635"/>
    </row>
    <row r="690" spans="1:4" x14ac:dyDescent="0.2">
      <c r="A690" s="635" t="s">
        <v>956</v>
      </c>
      <c r="B690" s="636">
        <v>384</v>
      </c>
      <c r="C690" s="637">
        <v>0</v>
      </c>
      <c r="D690" s="635"/>
    </row>
    <row r="691" spans="1:4" x14ac:dyDescent="0.2">
      <c r="A691" s="635" t="s">
        <v>957</v>
      </c>
      <c r="B691" s="636">
        <v>271</v>
      </c>
      <c r="C691" s="637">
        <v>0</v>
      </c>
      <c r="D691" s="635"/>
    </row>
    <row r="692" spans="1:4" x14ac:dyDescent="0.2">
      <c r="A692" s="635" t="s">
        <v>958</v>
      </c>
      <c r="B692" s="636">
        <v>265</v>
      </c>
      <c r="C692" s="637">
        <v>292.25</v>
      </c>
      <c r="D692" s="635"/>
    </row>
    <row r="693" spans="1:4" x14ac:dyDescent="0.2">
      <c r="A693" s="635" t="s">
        <v>959</v>
      </c>
      <c r="B693" s="636">
        <v>439</v>
      </c>
      <c r="C693" s="637">
        <v>0</v>
      </c>
      <c r="D693" s="635"/>
    </row>
    <row r="694" spans="1:4" x14ac:dyDescent="0.2">
      <c r="A694" s="635" t="s">
        <v>960</v>
      </c>
      <c r="B694" s="636">
        <v>677</v>
      </c>
      <c r="C694" s="637">
        <v>0</v>
      </c>
      <c r="D694" s="635"/>
    </row>
    <row r="695" spans="1:4" x14ac:dyDescent="0.2">
      <c r="A695" s="635" t="s">
        <v>961</v>
      </c>
      <c r="B695" s="636">
        <v>104</v>
      </c>
      <c r="C695" s="637">
        <v>0</v>
      </c>
      <c r="D695" s="635"/>
    </row>
    <row r="696" spans="1:4" x14ac:dyDescent="0.2">
      <c r="A696" s="635" t="s">
        <v>962</v>
      </c>
      <c r="B696" s="636">
        <v>167</v>
      </c>
      <c r="C696" s="637">
        <v>0</v>
      </c>
      <c r="D696" s="635"/>
    </row>
    <row r="697" spans="1:4" x14ac:dyDescent="0.2">
      <c r="A697" s="635" t="s">
        <v>963</v>
      </c>
      <c r="B697" s="636">
        <v>159</v>
      </c>
      <c r="C697" s="637">
        <v>0</v>
      </c>
      <c r="D697" s="635"/>
    </row>
    <row r="698" spans="1:4" x14ac:dyDescent="0.2">
      <c r="A698" s="635" t="s">
        <v>964</v>
      </c>
      <c r="B698" s="636">
        <v>119</v>
      </c>
      <c r="C698" s="637">
        <v>72.36</v>
      </c>
      <c r="D698" s="635"/>
    </row>
    <row r="699" spans="1:4" x14ac:dyDescent="0.2">
      <c r="A699" s="635" t="s">
        <v>965</v>
      </c>
      <c r="B699" s="636">
        <v>383</v>
      </c>
      <c r="C699" s="637">
        <v>0</v>
      </c>
      <c r="D699" s="635"/>
    </row>
    <row r="700" spans="1:4" x14ac:dyDescent="0.2">
      <c r="A700" s="635" t="s">
        <v>966</v>
      </c>
      <c r="B700" s="636">
        <v>255</v>
      </c>
      <c r="C700" s="637">
        <v>0</v>
      </c>
      <c r="D700" s="635"/>
    </row>
    <row r="701" spans="1:4" x14ac:dyDescent="0.2">
      <c r="A701" s="635" t="s">
        <v>967</v>
      </c>
      <c r="B701" s="636">
        <v>125</v>
      </c>
      <c r="C701" s="637">
        <v>0</v>
      </c>
      <c r="D701" s="635"/>
    </row>
    <row r="702" spans="1:4" x14ac:dyDescent="0.2">
      <c r="A702" s="635" t="s">
        <v>968</v>
      </c>
      <c r="B702" s="636">
        <v>190</v>
      </c>
      <c r="C702" s="637">
        <v>314.70999999999998</v>
      </c>
      <c r="D702" s="635"/>
    </row>
    <row r="703" spans="1:4" x14ac:dyDescent="0.2">
      <c r="A703" s="635" t="s">
        <v>969</v>
      </c>
      <c r="B703" s="636">
        <v>199</v>
      </c>
      <c r="C703" s="637">
        <v>0</v>
      </c>
      <c r="D703" s="635"/>
    </row>
    <row r="704" spans="1:4" x14ac:dyDescent="0.2">
      <c r="A704" s="635" t="s">
        <v>970</v>
      </c>
      <c r="B704" s="636">
        <v>233</v>
      </c>
      <c r="C704" s="637">
        <v>0</v>
      </c>
      <c r="D704" s="635"/>
    </row>
    <row r="705" spans="1:4" x14ac:dyDescent="0.2">
      <c r="A705" s="635" t="s">
        <v>971</v>
      </c>
      <c r="B705" s="636">
        <v>95</v>
      </c>
      <c r="C705" s="637">
        <v>2.4900000000000002</v>
      </c>
      <c r="D705" s="635"/>
    </row>
    <row r="706" spans="1:4" x14ac:dyDescent="0.2">
      <c r="A706" s="635" t="s">
        <v>972</v>
      </c>
      <c r="B706" s="636">
        <v>152</v>
      </c>
      <c r="C706" s="637">
        <v>0</v>
      </c>
      <c r="D706" s="635"/>
    </row>
    <row r="707" spans="1:4" x14ac:dyDescent="0.2">
      <c r="A707" s="635" t="s">
        <v>973</v>
      </c>
      <c r="B707" s="636">
        <v>69</v>
      </c>
      <c r="C707" s="637">
        <v>0</v>
      </c>
      <c r="D707" s="635"/>
    </row>
    <row r="708" spans="1:4" x14ac:dyDescent="0.2">
      <c r="A708" s="635" t="s">
        <v>974</v>
      </c>
      <c r="B708" s="636">
        <v>159</v>
      </c>
      <c r="C708" s="637">
        <v>0</v>
      </c>
      <c r="D708" s="635"/>
    </row>
    <row r="709" spans="1:4" x14ac:dyDescent="0.2">
      <c r="A709" s="635" t="s">
        <v>975</v>
      </c>
      <c r="B709" s="636">
        <v>147</v>
      </c>
      <c r="C709" s="637">
        <v>37.9</v>
      </c>
      <c r="D709" s="635"/>
    </row>
    <row r="710" spans="1:4" x14ac:dyDescent="0.2">
      <c r="A710" s="635" t="s">
        <v>976</v>
      </c>
      <c r="B710" s="636">
        <v>346</v>
      </c>
      <c r="C710" s="637">
        <v>0</v>
      </c>
      <c r="D710" s="635"/>
    </row>
    <row r="711" spans="1:4" x14ac:dyDescent="0.2">
      <c r="A711" s="635" t="s">
        <v>977</v>
      </c>
      <c r="B711" s="636">
        <v>41</v>
      </c>
      <c r="C711" s="637">
        <v>0</v>
      </c>
      <c r="D711" s="635"/>
    </row>
    <row r="712" spans="1:4" x14ac:dyDescent="0.2">
      <c r="A712" s="635" t="s">
        <v>978</v>
      </c>
      <c r="B712" s="636">
        <v>178</v>
      </c>
      <c r="C712" s="637">
        <v>0</v>
      </c>
      <c r="D712" s="635"/>
    </row>
    <row r="713" spans="1:4" x14ac:dyDescent="0.2">
      <c r="A713" s="635" t="s">
        <v>979</v>
      </c>
      <c r="B713" s="636">
        <v>200</v>
      </c>
      <c r="C713" s="637">
        <v>0</v>
      </c>
      <c r="D713" s="635"/>
    </row>
    <row r="714" spans="1:4" x14ac:dyDescent="0.2">
      <c r="A714" s="635" t="s">
        <v>980</v>
      </c>
      <c r="B714" s="636">
        <v>189</v>
      </c>
      <c r="C714" s="637">
        <v>0</v>
      </c>
      <c r="D714" s="635"/>
    </row>
    <row r="715" spans="1:4" x14ac:dyDescent="0.2">
      <c r="A715" s="635" t="s">
        <v>981</v>
      </c>
      <c r="B715" s="636">
        <v>53</v>
      </c>
      <c r="C715" s="637">
        <v>0</v>
      </c>
      <c r="D715" s="635"/>
    </row>
    <row r="716" spans="1:4" x14ac:dyDescent="0.2">
      <c r="A716" s="635" t="s">
        <v>982</v>
      </c>
      <c r="B716" s="636">
        <v>147</v>
      </c>
      <c r="C716" s="637">
        <v>0</v>
      </c>
      <c r="D716" s="635"/>
    </row>
    <row r="717" spans="1:4" x14ac:dyDescent="0.2">
      <c r="A717" s="635" t="s">
        <v>983</v>
      </c>
      <c r="B717" s="636">
        <v>350</v>
      </c>
      <c r="C717" s="637">
        <v>0</v>
      </c>
      <c r="D717" s="635"/>
    </row>
    <row r="718" spans="1:4" x14ac:dyDescent="0.2">
      <c r="A718" s="635" t="s">
        <v>984</v>
      </c>
      <c r="B718" s="636">
        <v>186</v>
      </c>
      <c r="C718" s="637">
        <v>0</v>
      </c>
      <c r="D718" s="635"/>
    </row>
    <row r="719" spans="1:4" x14ac:dyDescent="0.2">
      <c r="A719" s="635" t="s">
        <v>985</v>
      </c>
      <c r="B719" s="636">
        <v>333</v>
      </c>
      <c r="C719" s="637">
        <v>0</v>
      </c>
      <c r="D719" s="635"/>
    </row>
    <row r="720" spans="1:4" x14ac:dyDescent="0.2">
      <c r="A720" s="635" t="s">
        <v>986</v>
      </c>
      <c r="B720" s="636">
        <v>192</v>
      </c>
      <c r="C720" s="637">
        <v>0</v>
      </c>
      <c r="D720" s="635"/>
    </row>
    <row r="721" spans="1:4" x14ac:dyDescent="0.2">
      <c r="A721" s="635" t="s">
        <v>987</v>
      </c>
      <c r="B721" s="636">
        <v>156</v>
      </c>
      <c r="C721" s="637">
        <v>0</v>
      </c>
      <c r="D721" s="635"/>
    </row>
    <row r="722" spans="1:4" x14ac:dyDescent="0.2">
      <c r="A722" s="635" t="s">
        <v>988</v>
      </c>
      <c r="B722" s="636">
        <v>153</v>
      </c>
      <c r="C722" s="637">
        <v>0</v>
      </c>
      <c r="D722" s="635"/>
    </row>
    <row r="723" spans="1:4" x14ac:dyDescent="0.2">
      <c r="A723" s="635" t="s">
        <v>989</v>
      </c>
      <c r="B723" s="636">
        <v>128</v>
      </c>
      <c r="C723" s="637">
        <v>5.85</v>
      </c>
      <c r="D723" s="635"/>
    </row>
    <row r="724" spans="1:4" x14ac:dyDescent="0.2">
      <c r="A724" s="635" t="s">
        <v>990</v>
      </c>
      <c r="B724" s="636">
        <v>356</v>
      </c>
      <c r="C724" s="637">
        <v>715.69</v>
      </c>
      <c r="D724" s="635"/>
    </row>
    <row r="725" spans="1:4" x14ac:dyDescent="0.2">
      <c r="A725" s="635" t="s">
        <v>991</v>
      </c>
      <c r="B725" s="636">
        <v>320</v>
      </c>
      <c r="C725" s="637">
        <v>0</v>
      </c>
      <c r="D725" s="635"/>
    </row>
    <row r="726" spans="1:4" x14ac:dyDescent="0.2">
      <c r="A726" s="635" t="s">
        <v>992</v>
      </c>
      <c r="B726" s="636">
        <v>175</v>
      </c>
      <c r="C726" s="637">
        <v>0</v>
      </c>
      <c r="D726" s="635"/>
    </row>
    <row r="727" spans="1:4" x14ac:dyDescent="0.2">
      <c r="A727" s="635" t="s">
        <v>993</v>
      </c>
      <c r="B727" s="636">
        <v>43</v>
      </c>
      <c r="C727" s="637">
        <v>0</v>
      </c>
      <c r="D727" s="635"/>
    </row>
    <row r="728" spans="1:4" x14ac:dyDescent="0.2">
      <c r="A728" s="635" t="s">
        <v>994</v>
      </c>
      <c r="B728" s="636">
        <v>331</v>
      </c>
      <c r="C728" s="637">
        <v>0</v>
      </c>
      <c r="D728" s="635"/>
    </row>
    <row r="729" spans="1:4" x14ac:dyDescent="0.2">
      <c r="A729" s="635" t="s">
        <v>995</v>
      </c>
      <c r="B729" s="636">
        <v>94</v>
      </c>
      <c r="C729" s="637">
        <v>59.88</v>
      </c>
      <c r="D729" s="635"/>
    </row>
    <row r="730" spans="1:4" x14ac:dyDescent="0.2">
      <c r="A730" s="635" t="s">
        <v>996</v>
      </c>
      <c r="B730" s="636">
        <v>73</v>
      </c>
      <c r="C730" s="637">
        <v>0</v>
      </c>
      <c r="D730" s="635"/>
    </row>
    <row r="731" spans="1:4" x14ac:dyDescent="0.2">
      <c r="A731" s="635" t="s">
        <v>997</v>
      </c>
      <c r="B731" s="636">
        <v>260</v>
      </c>
      <c r="C731" s="637">
        <v>0</v>
      </c>
      <c r="D731" s="635"/>
    </row>
    <row r="732" spans="1:4" x14ac:dyDescent="0.2">
      <c r="A732" s="635" t="s">
        <v>998</v>
      </c>
      <c r="B732" s="636">
        <v>124</v>
      </c>
      <c r="C732" s="637">
        <v>57.11</v>
      </c>
      <c r="D732" s="635"/>
    </row>
    <row r="733" spans="1:4" x14ac:dyDescent="0.2">
      <c r="A733" s="635" t="s">
        <v>999</v>
      </c>
      <c r="B733" s="636">
        <v>58</v>
      </c>
      <c r="C733" s="637">
        <v>0</v>
      </c>
      <c r="D733" s="635"/>
    </row>
    <row r="734" spans="1:4" x14ac:dyDescent="0.2">
      <c r="A734" s="635" t="s">
        <v>1000</v>
      </c>
      <c r="B734" s="636">
        <v>232</v>
      </c>
      <c r="C734" s="637">
        <v>0</v>
      </c>
      <c r="D734" s="635"/>
    </row>
    <row r="735" spans="1:4" x14ac:dyDescent="0.2">
      <c r="A735" s="635" t="s">
        <v>1001</v>
      </c>
      <c r="B735" s="636">
        <v>463</v>
      </c>
      <c r="C735" s="637">
        <v>0</v>
      </c>
      <c r="D735" s="635"/>
    </row>
    <row r="736" spans="1:4" x14ac:dyDescent="0.2">
      <c r="A736" s="635" t="s">
        <v>1002</v>
      </c>
      <c r="B736" s="636">
        <v>32</v>
      </c>
      <c r="C736" s="637">
        <v>20.72</v>
      </c>
      <c r="D736" s="635" t="s">
        <v>344</v>
      </c>
    </row>
    <row r="737" spans="1:4" x14ac:dyDescent="0.2">
      <c r="A737" s="635" t="s">
        <v>1003</v>
      </c>
      <c r="B737" s="636">
        <v>241</v>
      </c>
      <c r="C737" s="637">
        <v>0</v>
      </c>
      <c r="D737" s="635"/>
    </row>
    <row r="738" spans="1:4" x14ac:dyDescent="0.2">
      <c r="A738" s="635" t="s">
        <v>1004</v>
      </c>
      <c r="B738" s="636">
        <v>79</v>
      </c>
      <c r="C738" s="637">
        <v>0</v>
      </c>
      <c r="D738" s="635"/>
    </row>
    <row r="739" spans="1:4" x14ac:dyDescent="0.2">
      <c r="A739" s="635" t="s">
        <v>1005</v>
      </c>
      <c r="B739" s="636">
        <v>216</v>
      </c>
      <c r="C739" s="637">
        <v>21.35</v>
      </c>
      <c r="D739" s="635"/>
    </row>
    <row r="740" spans="1:4" x14ac:dyDescent="0.2">
      <c r="A740" s="635" t="s">
        <v>1006</v>
      </c>
      <c r="B740" s="636">
        <v>305</v>
      </c>
      <c r="C740" s="637">
        <v>53.63</v>
      </c>
      <c r="D740" s="635"/>
    </row>
    <row r="741" spans="1:4" x14ac:dyDescent="0.2">
      <c r="A741" s="635" t="s">
        <v>1007</v>
      </c>
      <c r="B741" s="636">
        <v>283</v>
      </c>
      <c r="C741" s="637">
        <v>0</v>
      </c>
      <c r="D741" s="635"/>
    </row>
    <row r="742" spans="1:4" x14ac:dyDescent="0.2">
      <c r="A742" s="635" t="s">
        <v>1008</v>
      </c>
      <c r="B742" s="636">
        <v>232</v>
      </c>
      <c r="C742" s="637">
        <v>0</v>
      </c>
      <c r="D742" s="635"/>
    </row>
    <row r="743" spans="1:4" x14ac:dyDescent="0.2">
      <c r="A743" s="635" t="s">
        <v>1009</v>
      </c>
      <c r="B743" s="636">
        <v>99</v>
      </c>
      <c r="C743" s="637">
        <v>0</v>
      </c>
      <c r="D743" s="635"/>
    </row>
    <row r="744" spans="1:4" x14ac:dyDescent="0.2">
      <c r="A744" s="635" t="s">
        <v>1010</v>
      </c>
      <c r="B744" s="636">
        <v>137</v>
      </c>
      <c r="C744" s="637">
        <v>0</v>
      </c>
      <c r="D744" s="635"/>
    </row>
    <row r="745" spans="1:4" x14ac:dyDescent="0.2">
      <c r="A745" s="635" t="s">
        <v>1011</v>
      </c>
      <c r="B745" s="636">
        <v>100</v>
      </c>
      <c r="C745" s="637">
        <v>19.38</v>
      </c>
      <c r="D745" s="635"/>
    </row>
    <row r="746" spans="1:4" x14ac:dyDescent="0.2">
      <c r="A746" s="635" t="s">
        <v>1012</v>
      </c>
      <c r="B746" s="636">
        <v>177</v>
      </c>
      <c r="C746" s="637">
        <v>0</v>
      </c>
      <c r="D746" s="635"/>
    </row>
    <row r="747" spans="1:4" x14ac:dyDescent="0.2">
      <c r="A747" s="635" t="s">
        <v>1013</v>
      </c>
      <c r="B747" s="636">
        <v>136</v>
      </c>
      <c r="C747" s="637">
        <v>0</v>
      </c>
      <c r="D747" s="635"/>
    </row>
    <row r="748" spans="1:4" x14ac:dyDescent="0.2">
      <c r="A748" s="635" t="s">
        <v>1014</v>
      </c>
      <c r="B748" s="636">
        <v>224</v>
      </c>
      <c r="C748" s="637">
        <v>601.85</v>
      </c>
      <c r="D748" s="635"/>
    </row>
    <row r="749" spans="1:4" x14ac:dyDescent="0.2">
      <c r="A749" s="635" t="s">
        <v>1015</v>
      </c>
      <c r="B749" s="636">
        <v>626</v>
      </c>
      <c r="C749" s="637">
        <v>0</v>
      </c>
      <c r="D749" s="635"/>
    </row>
    <row r="750" spans="1:4" x14ac:dyDescent="0.2">
      <c r="A750" s="635" t="s">
        <v>1016</v>
      </c>
      <c r="B750" s="636">
        <v>235</v>
      </c>
      <c r="C750" s="637">
        <v>0</v>
      </c>
      <c r="D750" s="635"/>
    </row>
    <row r="751" spans="1:4" x14ac:dyDescent="0.2">
      <c r="A751" s="635" t="s">
        <v>1017</v>
      </c>
      <c r="B751" s="636">
        <v>110</v>
      </c>
      <c r="C751" s="637">
        <v>0</v>
      </c>
      <c r="D751" s="635"/>
    </row>
    <row r="752" spans="1:4" x14ac:dyDescent="0.2">
      <c r="A752" s="635" t="s">
        <v>1018</v>
      </c>
      <c r="B752" s="636">
        <v>194</v>
      </c>
      <c r="C752" s="637">
        <v>0</v>
      </c>
      <c r="D752" s="635"/>
    </row>
    <row r="753" spans="1:4" x14ac:dyDescent="0.2">
      <c r="A753" s="635" t="s">
        <v>1019</v>
      </c>
      <c r="B753" s="636">
        <v>153</v>
      </c>
      <c r="C753" s="637">
        <v>0</v>
      </c>
      <c r="D753" s="635"/>
    </row>
    <row r="754" spans="1:4" x14ac:dyDescent="0.2">
      <c r="A754" s="635" t="s">
        <v>1020</v>
      </c>
      <c r="B754" s="636">
        <v>116</v>
      </c>
      <c r="C754" s="637">
        <v>0</v>
      </c>
      <c r="D754" s="635"/>
    </row>
    <row r="755" spans="1:4" x14ac:dyDescent="0.2">
      <c r="A755" s="635" t="s">
        <v>1021</v>
      </c>
      <c r="B755" s="636">
        <v>131</v>
      </c>
      <c r="C755" s="637">
        <v>0</v>
      </c>
      <c r="D755" s="635"/>
    </row>
    <row r="756" spans="1:4" x14ac:dyDescent="0.2">
      <c r="A756" s="635" t="s">
        <v>1022</v>
      </c>
      <c r="B756" s="636">
        <v>166</v>
      </c>
      <c r="C756" s="637">
        <v>0</v>
      </c>
      <c r="D756" s="635"/>
    </row>
    <row r="757" spans="1:4" x14ac:dyDescent="0.2">
      <c r="A757" s="635" t="s">
        <v>1023</v>
      </c>
      <c r="B757" s="636">
        <v>113</v>
      </c>
      <c r="C757" s="637">
        <v>58.52</v>
      </c>
      <c r="D757" s="635"/>
    </row>
    <row r="758" spans="1:4" x14ac:dyDescent="0.2">
      <c r="A758" s="635" t="s">
        <v>1024</v>
      </c>
      <c r="B758" s="636">
        <v>274</v>
      </c>
      <c r="C758" s="637">
        <v>0</v>
      </c>
      <c r="D758" s="635"/>
    </row>
    <row r="759" spans="1:4" x14ac:dyDescent="0.2">
      <c r="A759" s="635" t="s">
        <v>1025</v>
      </c>
      <c r="B759" s="636">
        <v>336</v>
      </c>
      <c r="C759" s="637">
        <v>0</v>
      </c>
      <c r="D759" s="635"/>
    </row>
    <row r="760" spans="1:4" x14ac:dyDescent="0.2">
      <c r="A760" s="635" t="s">
        <v>1026</v>
      </c>
      <c r="B760" s="636">
        <v>88</v>
      </c>
      <c r="C760" s="637">
        <v>307.47000000000003</v>
      </c>
      <c r="D760" s="635"/>
    </row>
    <row r="761" spans="1:4" x14ac:dyDescent="0.2">
      <c r="A761" s="635" t="s">
        <v>1027</v>
      </c>
      <c r="B761" s="636">
        <v>239</v>
      </c>
      <c r="C761" s="637">
        <v>0</v>
      </c>
      <c r="D761" s="635"/>
    </row>
    <row r="762" spans="1:4" x14ac:dyDescent="0.2">
      <c r="A762" s="635" t="s">
        <v>1028</v>
      </c>
      <c r="B762" s="636">
        <v>177</v>
      </c>
      <c r="C762" s="637">
        <v>0</v>
      </c>
      <c r="D762" s="635"/>
    </row>
    <row r="763" spans="1:4" x14ac:dyDescent="0.2">
      <c r="A763" s="635" t="s">
        <v>1029</v>
      </c>
      <c r="B763" s="636">
        <v>185</v>
      </c>
      <c r="C763" s="637">
        <v>0</v>
      </c>
      <c r="D763" s="635"/>
    </row>
    <row r="764" spans="1:4" x14ac:dyDescent="0.2">
      <c r="A764" s="635" t="s">
        <v>1030</v>
      </c>
      <c r="B764" s="636">
        <v>376</v>
      </c>
      <c r="C764" s="637">
        <v>0</v>
      </c>
      <c r="D764" s="635"/>
    </row>
    <row r="765" spans="1:4" x14ac:dyDescent="0.2">
      <c r="A765" s="635" t="s">
        <v>1031</v>
      </c>
      <c r="B765" s="636">
        <v>158</v>
      </c>
      <c r="C765" s="637">
        <v>0</v>
      </c>
      <c r="D765" s="635"/>
    </row>
    <row r="766" spans="1:4" x14ac:dyDescent="0.2">
      <c r="A766" s="635" t="s">
        <v>1032</v>
      </c>
      <c r="B766" s="636">
        <v>88</v>
      </c>
      <c r="C766" s="637">
        <v>27.16</v>
      </c>
      <c r="D766" s="635"/>
    </row>
    <row r="767" spans="1:4" x14ac:dyDescent="0.2">
      <c r="A767" s="635" t="s">
        <v>1033</v>
      </c>
      <c r="B767" s="636">
        <v>153</v>
      </c>
      <c r="C767" s="637">
        <v>0</v>
      </c>
      <c r="D767" s="635"/>
    </row>
    <row r="768" spans="1:4" x14ac:dyDescent="0.2">
      <c r="A768" s="635" t="s">
        <v>1034</v>
      </c>
      <c r="B768" s="636">
        <v>244</v>
      </c>
      <c r="C768" s="637">
        <v>0</v>
      </c>
      <c r="D768" s="635"/>
    </row>
    <row r="769" spans="1:4" x14ac:dyDescent="0.2">
      <c r="A769" s="635" t="s">
        <v>1035</v>
      </c>
      <c r="B769" s="636">
        <v>228</v>
      </c>
      <c r="C769" s="637">
        <v>0</v>
      </c>
      <c r="D769" s="635"/>
    </row>
    <row r="770" spans="1:4" x14ac:dyDescent="0.2">
      <c r="A770" s="635" t="s">
        <v>1036</v>
      </c>
      <c r="B770" s="636">
        <v>160</v>
      </c>
      <c r="C770" s="637">
        <v>0</v>
      </c>
      <c r="D770" s="635"/>
    </row>
    <row r="771" spans="1:4" x14ac:dyDescent="0.2">
      <c r="A771" s="635" t="s">
        <v>1037</v>
      </c>
      <c r="B771" s="636">
        <v>145</v>
      </c>
      <c r="C771" s="637">
        <v>0</v>
      </c>
      <c r="D771" s="635"/>
    </row>
    <row r="772" spans="1:4" x14ac:dyDescent="0.2">
      <c r="A772" s="635" t="s">
        <v>1038</v>
      </c>
      <c r="B772" s="636">
        <v>79</v>
      </c>
      <c r="C772" s="637">
        <v>0</v>
      </c>
      <c r="D772" s="635"/>
    </row>
    <row r="773" spans="1:4" x14ac:dyDescent="0.2">
      <c r="A773" s="635" t="s">
        <v>1039</v>
      </c>
      <c r="B773" s="636">
        <v>143</v>
      </c>
      <c r="C773" s="637">
        <v>0</v>
      </c>
      <c r="D773" s="635"/>
    </row>
    <row r="774" spans="1:4" x14ac:dyDescent="0.2">
      <c r="A774" s="635" t="s">
        <v>1040</v>
      </c>
      <c r="B774" s="636">
        <v>84</v>
      </c>
      <c r="C774" s="637">
        <v>0</v>
      </c>
      <c r="D774" s="635"/>
    </row>
    <row r="775" spans="1:4" x14ac:dyDescent="0.2">
      <c r="A775" s="635" t="s">
        <v>1041</v>
      </c>
      <c r="B775" s="636">
        <v>179</v>
      </c>
      <c r="C775" s="637">
        <v>29.54</v>
      </c>
      <c r="D775" s="635"/>
    </row>
    <row r="776" spans="1:4" x14ac:dyDescent="0.2">
      <c r="A776" s="635" t="s">
        <v>1042</v>
      </c>
      <c r="B776" s="636">
        <v>75</v>
      </c>
      <c r="C776" s="637">
        <v>0</v>
      </c>
      <c r="D776" s="635"/>
    </row>
    <row r="777" spans="1:4" x14ac:dyDescent="0.2">
      <c r="A777" s="635" t="s">
        <v>1043</v>
      </c>
      <c r="B777" s="636">
        <v>116</v>
      </c>
      <c r="C777" s="637">
        <v>0</v>
      </c>
      <c r="D777" s="635"/>
    </row>
    <row r="778" spans="1:4" x14ac:dyDescent="0.2">
      <c r="A778" s="635" t="s">
        <v>1044</v>
      </c>
      <c r="B778" s="636">
        <v>123</v>
      </c>
      <c r="C778" s="637">
        <v>40.14</v>
      </c>
      <c r="D778" s="635"/>
    </row>
    <row r="779" spans="1:4" x14ac:dyDescent="0.2">
      <c r="A779" s="635" t="s">
        <v>1045</v>
      </c>
      <c r="B779" s="636">
        <v>457</v>
      </c>
      <c r="C779" s="637">
        <v>29.18</v>
      </c>
      <c r="D779" s="635"/>
    </row>
    <row r="780" spans="1:4" x14ac:dyDescent="0.2">
      <c r="A780" s="635" t="s">
        <v>1046</v>
      </c>
      <c r="B780" s="636">
        <v>196</v>
      </c>
      <c r="C780" s="637">
        <v>0</v>
      </c>
      <c r="D780" s="635"/>
    </row>
    <row r="781" spans="1:4" x14ac:dyDescent="0.2">
      <c r="A781" s="635" t="s">
        <v>1047</v>
      </c>
      <c r="B781" s="636">
        <v>201</v>
      </c>
      <c r="C781" s="637">
        <v>429.57</v>
      </c>
      <c r="D781" s="635"/>
    </row>
    <row r="782" spans="1:4" x14ac:dyDescent="0.2">
      <c r="A782" s="635" t="s">
        <v>1048</v>
      </c>
      <c r="B782" s="636">
        <v>233</v>
      </c>
      <c r="C782" s="637">
        <v>0</v>
      </c>
      <c r="D782" s="635"/>
    </row>
    <row r="783" spans="1:4" x14ac:dyDescent="0.2">
      <c r="A783" s="635" t="s">
        <v>1049</v>
      </c>
      <c r="B783" s="636">
        <v>522</v>
      </c>
      <c r="C783" s="637">
        <v>1099.5</v>
      </c>
      <c r="D783" s="635"/>
    </row>
    <row r="784" spans="1:4" x14ac:dyDescent="0.2">
      <c r="A784" s="635" t="s">
        <v>1050</v>
      </c>
      <c r="B784" s="636">
        <v>293</v>
      </c>
      <c r="C784" s="637">
        <v>0</v>
      </c>
      <c r="D784" s="635"/>
    </row>
    <row r="785" spans="1:4" x14ac:dyDescent="0.2">
      <c r="A785" s="635" t="s">
        <v>1051</v>
      </c>
      <c r="B785" s="636">
        <v>163</v>
      </c>
      <c r="C785" s="637">
        <v>0</v>
      </c>
      <c r="D785" s="635"/>
    </row>
    <row r="786" spans="1:4" x14ac:dyDescent="0.2">
      <c r="A786" s="635" t="s">
        <v>1052</v>
      </c>
      <c r="B786" s="636">
        <v>204</v>
      </c>
      <c r="C786" s="637">
        <v>15.54</v>
      </c>
      <c r="D786" s="635"/>
    </row>
    <row r="787" spans="1:4" x14ac:dyDescent="0.2">
      <c r="A787" s="635" t="s">
        <v>1053</v>
      </c>
      <c r="B787" s="636">
        <v>162</v>
      </c>
      <c r="C787" s="637">
        <v>233.77</v>
      </c>
      <c r="D787" s="635"/>
    </row>
    <row r="788" spans="1:4" x14ac:dyDescent="0.2">
      <c r="A788" s="635" t="s">
        <v>1054</v>
      </c>
      <c r="B788" s="636">
        <v>107</v>
      </c>
      <c r="C788" s="637">
        <v>0</v>
      </c>
      <c r="D788" s="635"/>
    </row>
    <row r="789" spans="1:4" x14ac:dyDescent="0.2">
      <c r="A789" s="635" t="s">
        <v>1055</v>
      </c>
      <c r="B789" s="636">
        <v>70</v>
      </c>
      <c r="C789" s="637">
        <v>0</v>
      </c>
      <c r="D789" s="635"/>
    </row>
    <row r="790" spans="1:4" x14ac:dyDescent="0.2">
      <c r="A790" s="635" t="s">
        <v>1056</v>
      </c>
      <c r="B790" s="636">
        <v>349</v>
      </c>
      <c r="C790" s="637">
        <v>0</v>
      </c>
      <c r="D790" s="635"/>
    </row>
    <row r="791" spans="1:4" x14ac:dyDescent="0.2">
      <c r="A791" s="635" t="s">
        <v>1057</v>
      </c>
      <c r="B791" s="636">
        <v>143</v>
      </c>
      <c r="C791" s="637">
        <v>0</v>
      </c>
      <c r="D791" s="635"/>
    </row>
    <row r="792" spans="1:4" x14ac:dyDescent="0.2">
      <c r="A792" s="635" t="s">
        <v>1058</v>
      </c>
      <c r="B792" s="636">
        <v>284</v>
      </c>
      <c r="C792" s="637">
        <v>153.9</v>
      </c>
      <c r="D792" s="635"/>
    </row>
    <row r="793" spans="1:4" x14ac:dyDescent="0.2">
      <c r="A793" s="635" t="s">
        <v>1059</v>
      </c>
      <c r="B793" s="636">
        <v>541</v>
      </c>
      <c r="C793" s="637">
        <v>0</v>
      </c>
      <c r="D793" s="635"/>
    </row>
    <row r="794" spans="1:4" x14ac:dyDescent="0.2">
      <c r="A794" s="635" t="s">
        <v>1060</v>
      </c>
      <c r="B794" s="636">
        <v>138</v>
      </c>
      <c r="C794" s="637">
        <v>26.48</v>
      </c>
      <c r="D794" s="635"/>
    </row>
    <row r="795" spans="1:4" x14ac:dyDescent="0.2">
      <c r="A795" s="635" t="s">
        <v>1061</v>
      </c>
      <c r="B795" s="636">
        <v>165</v>
      </c>
      <c r="C795" s="637">
        <v>84.15</v>
      </c>
      <c r="D795" s="635"/>
    </row>
    <row r="796" spans="1:4" x14ac:dyDescent="0.2">
      <c r="A796" s="635" t="s">
        <v>1062</v>
      </c>
      <c r="B796" s="636">
        <v>285</v>
      </c>
      <c r="C796" s="637">
        <v>0</v>
      </c>
      <c r="D796" s="635"/>
    </row>
    <row r="797" spans="1:4" x14ac:dyDescent="0.2">
      <c r="A797" s="635" t="s">
        <v>1063</v>
      </c>
      <c r="B797" s="636">
        <v>138</v>
      </c>
      <c r="C797" s="637">
        <v>0</v>
      </c>
      <c r="D797" s="635"/>
    </row>
    <row r="798" spans="1:4" x14ac:dyDescent="0.2">
      <c r="A798" s="635" t="s">
        <v>1064</v>
      </c>
      <c r="B798" s="636">
        <v>234</v>
      </c>
      <c r="C798" s="637">
        <v>0</v>
      </c>
      <c r="D798" s="635"/>
    </row>
    <row r="799" spans="1:4" x14ac:dyDescent="0.2">
      <c r="A799" s="635" t="s">
        <v>1065</v>
      </c>
      <c r="B799" s="636">
        <v>211</v>
      </c>
      <c r="C799" s="637">
        <v>71.7</v>
      </c>
      <c r="D799" s="635"/>
    </row>
    <row r="800" spans="1:4" x14ac:dyDescent="0.2">
      <c r="A800" s="635" t="s">
        <v>1066</v>
      </c>
      <c r="B800" s="636">
        <v>382</v>
      </c>
      <c r="C800" s="637">
        <v>0</v>
      </c>
      <c r="D800" s="635"/>
    </row>
    <row r="801" spans="1:4" x14ac:dyDescent="0.2">
      <c r="A801" s="635" t="s">
        <v>1067</v>
      </c>
      <c r="B801" s="636">
        <v>413</v>
      </c>
      <c r="C801" s="637">
        <v>283.61</v>
      </c>
      <c r="D801" s="635"/>
    </row>
    <row r="802" spans="1:4" x14ac:dyDescent="0.2">
      <c r="A802" s="635" t="s">
        <v>1068</v>
      </c>
      <c r="B802" s="636">
        <v>233</v>
      </c>
      <c r="C802" s="637">
        <v>0</v>
      </c>
      <c r="D802" s="635"/>
    </row>
    <row r="803" spans="1:4" x14ac:dyDescent="0.2">
      <c r="A803" s="635" t="s">
        <v>1069</v>
      </c>
      <c r="B803" s="636">
        <v>357</v>
      </c>
      <c r="C803" s="637">
        <v>1176.28</v>
      </c>
      <c r="D803" s="635"/>
    </row>
    <row r="804" spans="1:4" x14ac:dyDescent="0.2">
      <c r="A804" s="635" t="s">
        <v>1070</v>
      </c>
      <c r="B804" s="636">
        <v>101</v>
      </c>
      <c r="C804" s="637">
        <v>0</v>
      </c>
      <c r="D804" s="635"/>
    </row>
    <row r="805" spans="1:4" x14ac:dyDescent="0.2">
      <c r="A805" s="635" t="s">
        <v>1071</v>
      </c>
      <c r="B805" s="636">
        <v>204</v>
      </c>
      <c r="C805" s="637">
        <v>490.57</v>
      </c>
      <c r="D805" s="635"/>
    </row>
    <row r="806" spans="1:4" x14ac:dyDescent="0.2">
      <c r="A806" s="635" t="s">
        <v>1072</v>
      </c>
      <c r="B806" s="636">
        <v>244</v>
      </c>
      <c r="C806" s="637">
        <v>0</v>
      </c>
      <c r="D806" s="635"/>
    </row>
    <row r="807" spans="1:4" x14ac:dyDescent="0.2">
      <c r="A807" s="635" t="s">
        <v>1073</v>
      </c>
      <c r="B807" s="636">
        <v>112</v>
      </c>
      <c r="C807" s="637">
        <v>0</v>
      </c>
      <c r="D807" s="635"/>
    </row>
    <row r="808" spans="1:4" x14ac:dyDescent="0.2">
      <c r="A808" s="635" t="s">
        <v>1074</v>
      </c>
      <c r="B808" s="636">
        <v>183</v>
      </c>
      <c r="C808" s="637">
        <v>12.02</v>
      </c>
      <c r="D808" s="635"/>
    </row>
    <row r="809" spans="1:4" x14ac:dyDescent="0.2">
      <c r="A809" s="635" t="s">
        <v>1075</v>
      </c>
      <c r="B809" s="636">
        <v>246</v>
      </c>
      <c r="C809" s="637">
        <v>480.35</v>
      </c>
      <c r="D809" s="635"/>
    </row>
    <row r="810" spans="1:4" x14ac:dyDescent="0.2">
      <c r="A810" s="635" t="s">
        <v>1076</v>
      </c>
      <c r="B810" s="636">
        <v>134</v>
      </c>
      <c r="C810" s="637">
        <v>0</v>
      </c>
      <c r="D810" s="635"/>
    </row>
    <row r="811" spans="1:4" x14ac:dyDescent="0.2">
      <c r="A811" s="635" t="s">
        <v>1077</v>
      </c>
      <c r="B811" s="636">
        <v>60</v>
      </c>
      <c r="C811" s="637">
        <v>0</v>
      </c>
      <c r="D811" s="635"/>
    </row>
    <row r="812" spans="1:4" x14ac:dyDescent="0.2">
      <c r="A812" s="635" t="s">
        <v>1078</v>
      </c>
      <c r="B812" s="636">
        <v>264</v>
      </c>
      <c r="C812" s="637">
        <v>0</v>
      </c>
      <c r="D812" s="635"/>
    </row>
    <row r="813" spans="1:4" x14ac:dyDescent="0.2">
      <c r="A813" s="635" t="s">
        <v>1079</v>
      </c>
      <c r="B813" s="636">
        <v>226</v>
      </c>
      <c r="C813" s="637">
        <v>0</v>
      </c>
      <c r="D813" s="635"/>
    </row>
    <row r="814" spans="1:4" x14ac:dyDescent="0.2">
      <c r="A814" s="635" t="s">
        <v>1080</v>
      </c>
      <c r="B814" s="636">
        <v>179</v>
      </c>
      <c r="C814" s="637">
        <v>0</v>
      </c>
      <c r="D814" s="635"/>
    </row>
    <row r="815" spans="1:4" x14ac:dyDescent="0.2">
      <c r="A815" s="635" t="s">
        <v>1081</v>
      </c>
      <c r="B815" s="636">
        <v>288</v>
      </c>
      <c r="C815" s="637">
        <v>0</v>
      </c>
      <c r="D815" s="635"/>
    </row>
    <row r="816" spans="1:4" x14ac:dyDescent="0.2">
      <c r="A816" s="635" t="s">
        <v>1082</v>
      </c>
      <c r="B816" s="636">
        <v>352</v>
      </c>
      <c r="C816" s="637">
        <v>0</v>
      </c>
      <c r="D816" s="635"/>
    </row>
    <row r="817" spans="1:4" x14ac:dyDescent="0.2">
      <c r="A817" s="635" t="s">
        <v>1083</v>
      </c>
      <c r="B817" s="636">
        <v>414</v>
      </c>
      <c r="C817" s="637">
        <v>0</v>
      </c>
      <c r="D817" s="635"/>
    </row>
    <row r="818" spans="1:4" x14ac:dyDescent="0.2">
      <c r="A818" s="635" t="s">
        <v>1084</v>
      </c>
      <c r="B818" s="636">
        <v>43</v>
      </c>
      <c r="C818" s="637">
        <v>0</v>
      </c>
      <c r="D818" s="635"/>
    </row>
    <row r="819" spans="1:4" x14ac:dyDescent="0.2">
      <c r="A819" s="635" t="s">
        <v>1085</v>
      </c>
      <c r="B819" s="636">
        <v>51</v>
      </c>
      <c r="C819" s="637">
        <v>0</v>
      </c>
      <c r="D819" s="635"/>
    </row>
    <row r="820" spans="1:4" x14ac:dyDescent="0.2">
      <c r="A820" s="635" t="s">
        <v>1086</v>
      </c>
      <c r="B820" s="636">
        <v>89</v>
      </c>
      <c r="C820" s="637">
        <v>0</v>
      </c>
      <c r="D820" s="635"/>
    </row>
    <row r="821" spans="1:4" x14ac:dyDescent="0.2">
      <c r="A821" s="635" t="s">
        <v>1087</v>
      </c>
      <c r="B821" s="636">
        <v>328</v>
      </c>
      <c r="C821" s="637">
        <v>0</v>
      </c>
      <c r="D821" s="635"/>
    </row>
    <row r="822" spans="1:4" x14ac:dyDescent="0.2">
      <c r="A822" s="635" t="s">
        <v>1088</v>
      </c>
      <c r="B822" s="636">
        <v>310</v>
      </c>
      <c r="C822" s="637">
        <v>0</v>
      </c>
      <c r="D822" s="635"/>
    </row>
    <row r="823" spans="1:4" x14ac:dyDescent="0.2">
      <c r="A823" s="635" t="s">
        <v>1089</v>
      </c>
      <c r="B823" s="636">
        <v>185</v>
      </c>
      <c r="C823" s="637">
        <v>122.52</v>
      </c>
      <c r="D823" s="635"/>
    </row>
    <row r="824" spans="1:4" x14ac:dyDescent="0.2">
      <c r="A824" s="635" t="s">
        <v>1091</v>
      </c>
      <c r="B824" s="636">
        <v>224</v>
      </c>
      <c r="C824" s="637">
        <v>0</v>
      </c>
      <c r="D824" s="635"/>
    </row>
    <row r="825" spans="1:4" x14ac:dyDescent="0.2">
      <c r="A825" s="635" t="s">
        <v>1092</v>
      </c>
      <c r="B825" s="636">
        <v>248</v>
      </c>
      <c r="C825" s="637">
        <v>0</v>
      </c>
      <c r="D825" s="635"/>
    </row>
    <row r="826" spans="1:4" x14ac:dyDescent="0.2">
      <c r="A826" s="635" t="s">
        <v>1093</v>
      </c>
      <c r="B826" s="636">
        <v>133</v>
      </c>
      <c r="C826" s="637">
        <v>58.74</v>
      </c>
      <c r="D826" s="635"/>
    </row>
    <row r="827" spans="1:4" x14ac:dyDescent="0.2">
      <c r="A827" s="635" t="s">
        <v>1094</v>
      </c>
      <c r="B827" s="636">
        <v>171</v>
      </c>
      <c r="C827" s="637">
        <v>61.25</v>
      </c>
      <c r="D827" s="635"/>
    </row>
    <row r="828" spans="1:4" x14ac:dyDescent="0.2">
      <c r="A828" s="635" t="s">
        <v>1095</v>
      </c>
      <c r="B828" s="636">
        <v>307</v>
      </c>
      <c r="C828" s="637">
        <v>0</v>
      </c>
      <c r="D828" s="635"/>
    </row>
    <row r="829" spans="1:4" x14ac:dyDescent="0.2">
      <c r="A829" s="635" t="s">
        <v>1096</v>
      </c>
      <c r="B829" s="636">
        <v>147</v>
      </c>
      <c r="C829" s="637">
        <v>0</v>
      </c>
      <c r="D829" s="635"/>
    </row>
    <row r="830" spans="1:4" x14ac:dyDescent="0.2">
      <c r="A830" s="635" t="s">
        <v>1097</v>
      </c>
      <c r="B830" s="636">
        <v>224</v>
      </c>
      <c r="C830" s="637">
        <v>703.37</v>
      </c>
      <c r="D830" s="635"/>
    </row>
    <row r="831" spans="1:4" x14ac:dyDescent="0.2">
      <c r="A831" s="635" t="s">
        <v>1098</v>
      </c>
      <c r="B831" s="636">
        <v>195</v>
      </c>
      <c r="C831" s="637">
        <v>55.83</v>
      </c>
      <c r="D831" s="635"/>
    </row>
    <row r="832" spans="1:4" x14ac:dyDescent="0.2">
      <c r="A832" s="635" t="s">
        <v>1099</v>
      </c>
      <c r="B832" s="636">
        <v>101</v>
      </c>
      <c r="C832" s="637">
        <v>10.59</v>
      </c>
      <c r="D832" s="635"/>
    </row>
    <row r="833" spans="1:4" x14ac:dyDescent="0.2">
      <c r="A833" s="635" t="s">
        <v>1100</v>
      </c>
      <c r="B833" s="636">
        <v>323</v>
      </c>
      <c r="C833" s="637">
        <v>33.74</v>
      </c>
      <c r="D833" s="635"/>
    </row>
    <row r="834" spans="1:4" x14ac:dyDescent="0.2">
      <c r="A834" s="635" t="s">
        <v>1101</v>
      </c>
      <c r="B834" s="636">
        <v>364</v>
      </c>
      <c r="C834" s="637">
        <v>0</v>
      </c>
      <c r="D834" s="635"/>
    </row>
    <row r="835" spans="1:4" x14ac:dyDescent="0.2">
      <c r="A835" s="635" t="s">
        <v>1102</v>
      </c>
      <c r="B835" s="636">
        <v>98</v>
      </c>
      <c r="C835" s="637">
        <v>0</v>
      </c>
      <c r="D835" s="635"/>
    </row>
    <row r="836" spans="1:4" x14ac:dyDescent="0.2">
      <c r="A836" s="635" t="s">
        <v>1103</v>
      </c>
      <c r="B836" s="636">
        <v>57</v>
      </c>
      <c r="C836" s="637">
        <v>0</v>
      </c>
      <c r="D836" s="635"/>
    </row>
    <row r="837" spans="1:4" x14ac:dyDescent="0.2">
      <c r="A837" s="635" t="s">
        <v>1104</v>
      </c>
      <c r="B837" s="636">
        <v>260</v>
      </c>
      <c r="C837" s="637">
        <v>0</v>
      </c>
      <c r="D837" s="635"/>
    </row>
    <row r="838" spans="1:4" x14ac:dyDescent="0.2">
      <c r="A838" s="635" t="s">
        <v>1105</v>
      </c>
      <c r="B838" s="636">
        <v>171</v>
      </c>
      <c r="C838" s="637">
        <v>119.31</v>
      </c>
      <c r="D838" s="635"/>
    </row>
    <row r="839" spans="1:4" x14ac:dyDescent="0.2">
      <c r="A839" s="635" t="s">
        <v>1106</v>
      </c>
      <c r="B839" s="636">
        <v>186</v>
      </c>
      <c r="C839" s="637">
        <v>0</v>
      </c>
      <c r="D839" s="635"/>
    </row>
    <row r="840" spans="1:4" x14ac:dyDescent="0.2">
      <c r="A840" s="635" t="s">
        <v>1107</v>
      </c>
      <c r="B840" s="636">
        <v>570</v>
      </c>
      <c r="C840" s="637">
        <v>0</v>
      </c>
      <c r="D840" s="635"/>
    </row>
    <row r="841" spans="1:4" x14ac:dyDescent="0.2">
      <c r="A841" s="635" t="s">
        <v>1108</v>
      </c>
      <c r="B841" s="636">
        <v>307</v>
      </c>
      <c r="C841" s="637">
        <v>0</v>
      </c>
      <c r="D841" s="635"/>
    </row>
    <row r="842" spans="1:4" x14ac:dyDescent="0.2">
      <c r="A842" s="635" t="s">
        <v>1109</v>
      </c>
      <c r="B842" s="636">
        <v>118</v>
      </c>
      <c r="C842" s="637">
        <v>0</v>
      </c>
      <c r="D842" s="635"/>
    </row>
    <row r="843" spans="1:4" x14ac:dyDescent="0.2">
      <c r="A843" s="635" t="s">
        <v>1110</v>
      </c>
      <c r="B843" s="636">
        <v>229</v>
      </c>
      <c r="C843" s="637">
        <v>90.49</v>
      </c>
      <c r="D843" s="635"/>
    </row>
    <row r="844" spans="1:4" x14ac:dyDescent="0.2">
      <c r="A844" s="635" t="s">
        <v>1111</v>
      </c>
      <c r="B844" s="636">
        <v>81</v>
      </c>
      <c r="C844" s="637">
        <v>0</v>
      </c>
      <c r="D844" s="635"/>
    </row>
    <row r="845" spans="1:4" x14ac:dyDescent="0.2">
      <c r="A845" s="635" t="s">
        <v>1112</v>
      </c>
      <c r="B845" s="636">
        <v>302</v>
      </c>
      <c r="C845" s="637">
        <v>0</v>
      </c>
      <c r="D845" s="635"/>
    </row>
    <row r="846" spans="1:4" x14ac:dyDescent="0.2">
      <c r="A846" s="635" t="s">
        <v>1113</v>
      </c>
      <c r="B846" s="636">
        <v>498</v>
      </c>
      <c r="C846" s="637">
        <v>0</v>
      </c>
      <c r="D846" s="635"/>
    </row>
    <row r="847" spans="1:4" x14ac:dyDescent="0.2">
      <c r="A847" s="635" t="s">
        <v>1114</v>
      </c>
      <c r="B847" s="636">
        <v>63</v>
      </c>
      <c r="C847" s="637">
        <v>0</v>
      </c>
      <c r="D847" s="635"/>
    </row>
    <row r="848" spans="1:4" x14ac:dyDescent="0.2">
      <c r="A848" s="635" t="s">
        <v>1115</v>
      </c>
      <c r="B848" s="636">
        <v>282</v>
      </c>
      <c r="C848" s="637">
        <v>0</v>
      </c>
      <c r="D848" s="635"/>
    </row>
    <row r="849" spans="1:4" x14ac:dyDescent="0.2">
      <c r="A849" s="635" t="s">
        <v>1116</v>
      </c>
      <c r="B849" s="636">
        <v>285</v>
      </c>
      <c r="C849" s="637">
        <v>427.54</v>
      </c>
      <c r="D849" s="635"/>
    </row>
    <row r="850" spans="1:4" x14ac:dyDescent="0.2">
      <c r="A850" s="635" t="s">
        <v>1117</v>
      </c>
      <c r="B850" s="636">
        <v>105</v>
      </c>
      <c r="C850" s="637">
        <v>0</v>
      </c>
      <c r="D850" s="635"/>
    </row>
    <row r="851" spans="1:4" x14ac:dyDescent="0.2">
      <c r="A851" s="635" t="s">
        <v>1118</v>
      </c>
      <c r="B851" s="636">
        <v>235</v>
      </c>
      <c r="C851" s="637">
        <v>0</v>
      </c>
      <c r="D851" s="635"/>
    </row>
    <row r="852" spans="1:4" x14ac:dyDescent="0.2">
      <c r="A852" s="635" t="s">
        <v>1119</v>
      </c>
      <c r="B852" s="636">
        <v>137</v>
      </c>
      <c r="C852" s="637">
        <v>60.82</v>
      </c>
      <c r="D852" s="635"/>
    </row>
    <row r="853" spans="1:4" x14ac:dyDescent="0.2">
      <c r="A853" s="635" t="s">
        <v>1120</v>
      </c>
      <c r="B853" s="636">
        <v>129</v>
      </c>
      <c r="C853" s="637">
        <v>4.6900000000000004</v>
      </c>
      <c r="D853" s="635"/>
    </row>
    <row r="854" spans="1:4" x14ac:dyDescent="0.2">
      <c r="A854" s="635" t="s">
        <v>1121</v>
      </c>
      <c r="B854" s="636">
        <v>34</v>
      </c>
      <c r="C854" s="637">
        <v>0</v>
      </c>
      <c r="D854" s="635" t="s">
        <v>344</v>
      </c>
    </row>
    <row r="855" spans="1:4" x14ac:dyDescent="0.2">
      <c r="A855" s="635" t="s">
        <v>1122</v>
      </c>
      <c r="B855" s="636">
        <v>249</v>
      </c>
      <c r="C855" s="637">
        <v>0</v>
      </c>
      <c r="D855" s="635"/>
    </row>
    <row r="856" spans="1:4" x14ac:dyDescent="0.2">
      <c r="A856" s="635" t="s">
        <v>1123</v>
      </c>
      <c r="B856" s="636">
        <v>147</v>
      </c>
      <c r="C856" s="637">
        <v>390.8</v>
      </c>
      <c r="D856" s="635"/>
    </row>
    <row r="857" spans="1:4" x14ac:dyDescent="0.2">
      <c r="A857" s="635" t="s">
        <v>1124</v>
      </c>
      <c r="B857" s="636">
        <v>87</v>
      </c>
      <c r="C857" s="637">
        <v>306.57</v>
      </c>
      <c r="D857" s="635"/>
    </row>
    <row r="858" spans="1:4" x14ac:dyDescent="0.2">
      <c r="A858" s="635" t="s">
        <v>1125</v>
      </c>
      <c r="B858" s="636">
        <v>213</v>
      </c>
      <c r="C858" s="637">
        <v>0</v>
      </c>
      <c r="D858" s="635"/>
    </row>
    <row r="859" spans="1:4" x14ac:dyDescent="0.2">
      <c r="A859" s="635" t="s">
        <v>1126</v>
      </c>
      <c r="B859" s="636">
        <v>91</v>
      </c>
      <c r="C859" s="637">
        <v>0</v>
      </c>
      <c r="D859" s="635"/>
    </row>
    <row r="860" spans="1:4" x14ac:dyDescent="0.2">
      <c r="A860" s="635" t="s">
        <v>1127</v>
      </c>
      <c r="B860" s="636">
        <v>59</v>
      </c>
      <c r="C860" s="637">
        <v>1.1000000000000001</v>
      </c>
      <c r="D860" s="635"/>
    </row>
    <row r="861" spans="1:4" x14ac:dyDescent="0.2">
      <c r="A861" s="635" t="s">
        <v>1128</v>
      </c>
      <c r="B861" s="636">
        <v>101</v>
      </c>
      <c r="C861" s="637">
        <v>84.12</v>
      </c>
      <c r="D861" s="635"/>
    </row>
    <row r="862" spans="1:4" x14ac:dyDescent="0.2">
      <c r="A862" s="635" t="s">
        <v>1129</v>
      </c>
      <c r="B862" s="636">
        <v>35</v>
      </c>
      <c r="C862" s="637">
        <v>66.739999999999995</v>
      </c>
      <c r="D862" s="635" t="s">
        <v>344</v>
      </c>
    </row>
    <row r="863" spans="1:4" x14ac:dyDescent="0.2">
      <c r="A863" s="635" t="s">
        <v>1131</v>
      </c>
      <c r="B863" s="636">
        <v>126</v>
      </c>
      <c r="C863" s="637">
        <v>0</v>
      </c>
      <c r="D863" s="635"/>
    </row>
    <row r="864" spans="1:4" x14ac:dyDescent="0.2">
      <c r="A864" s="635" t="s">
        <v>1132</v>
      </c>
      <c r="B864" s="636">
        <v>210</v>
      </c>
      <c r="C864" s="637">
        <v>0</v>
      </c>
      <c r="D864" s="635"/>
    </row>
    <row r="865" spans="1:4" x14ac:dyDescent="0.2">
      <c r="A865" s="635" t="s">
        <v>1133</v>
      </c>
      <c r="B865" s="636">
        <v>431</v>
      </c>
      <c r="C865" s="637">
        <v>368.62</v>
      </c>
      <c r="D865" s="635"/>
    </row>
    <row r="866" spans="1:4" x14ac:dyDescent="0.2">
      <c r="A866" s="635" t="s">
        <v>1134</v>
      </c>
      <c r="B866" s="636">
        <v>271</v>
      </c>
      <c r="C866" s="637">
        <v>0</v>
      </c>
      <c r="D866" s="635"/>
    </row>
    <row r="867" spans="1:4" x14ac:dyDescent="0.2">
      <c r="A867" s="635" t="s">
        <v>1135</v>
      </c>
      <c r="B867" s="636">
        <v>284</v>
      </c>
      <c r="C867" s="637">
        <v>267.99</v>
      </c>
      <c r="D867" s="635"/>
    </row>
    <row r="868" spans="1:4" x14ac:dyDescent="0.2">
      <c r="A868" s="635" t="s">
        <v>1136</v>
      </c>
      <c r="B868" s="636">
        <v>130</v>
      </c>
      <c r="C868" s="637">
        <v>0</v>
      </c>
      <c r="D868" s="635"/>
    </row>
    <row r="869" spans="1:4" x14ac:dyDescent="0.2">
      <c r="A869" s="635" t="s">
        <v>1137</v>
      </c>
      <c r="B869" s="636">
        <v>47</v>
      </c>
      <c r="C869" s="637">
        <v>0</v>
      </c>
      <c r="D869" s="635"/>
    </row>
    <row r="870" spans="1:4" x14ac:dyDescent="0.2">
      <c r="A870" s="635" t="s">
        <v>1138</v>
      </c>
      <c r="B870" s="636">
        <v>97</v>
      </c>
      <c r="C870" s="637">
        <v>0</v>
      </c>
      <c r="D870" s="635"/>
    </row>
    <row r="871" spans="1:4" x14ac:dyDescent="0.2">
      <c r="A871" s="635" t="s">
        <v>1140</v>
      </c>
      <c r="B871" s="636">
        <v>105</v>
      </c>
      <c r="C871" s="637">
        <v>0</v>
      </c>
      <c r="D871" s="635"/>
    </row>
    <row r="872" spans="1:4" x14ac:dyDescent="0.2">
      <c r="A872" s="635" t="s">
        <v>1141</v>
      </c>
      <c r="B872" s="636">
        <v>270</v>
      </c>
      <c r="C872" s="637">
        <v>0</v>
      </c>
      <c r="D872" s="635"/>
    </row>
    <row r="873" spans="1:4" x14ac:dyDescent="0.2">
      <c r="A873" s="635" t="s">
        <v>1142</v>
      </c>
      <c r="B873" s="636">
        <v>200</v>
      </c>
      <c r="C873" s="637">
        <v>128.96</v>
      </c>
      <c r="D873" s="635"/>
    </row>
    <row r="874" spans="1:4" x14ac:dyDescent="0.2">
      <c r="A874" s="635" t="s">
        <v>1143</v>
      </c>
      <c r="B874" s="636">
        <v>64</v>
      </c>
      <c r="C874" s="637">
        <v>0</v>
      </c>
      <c r="D874" s="635"/>
    </row>
    <row r="875" spans="1:4" x14ac:dyDescent="0.2">
      <c r="A875" s="635" t="s">
        <v>1144</v>
      </c>
      <c r="B875" s="636">
        <v>121</v>
      </c>
      <c r="C875" s="637">
        <v>33.65</v>
      </c>
      <c r="D875" s="635"/>
    </row>
    <row r="876" spans="1:4" x14ac:dyDescent="0.2">
      <c r="A876" s="635" t="s">
        <v>1145</v>
      </c>
      <c r="B876" s="636">
        <v>128</v>
      </c>
      <c r="C876" s="637">
        <v>0</v>
      </c>
      <c r="D876" s="635"/>
    </row>
    <row r="877" spans="1:4" x14ac:dyDescent="0.2">
      <c r="A877" s="635" t="s">
        <v>1146</v>
      </c>
      <c r="B877" s="636">
        <v>208</v>
      </c>
      <c r="C877" s="637">
        <v>0</v>
      </c>
      <c r="D877" s="635"/>
    </row>
    <row r="878" spans="1:4" x14ac:dyDescent="0.2">
      <c r="A878" s="635" t="s">
        <v>1147</v>
      </c>
      <c r="B878" s="636">
        <v>219</v>
      </c>
      <c r="C878" s="637">
        <v>0</v>
      </c>
      <c r="D878" s="635"/>
    </row>
    <row r="879" spans="1:4" x14ac:dyDescent="0.2">
      <c r="A879" s="635" t="s">
        <v>1148</v>
      </c>
      <c r="B879" s="636">
        <v>274</v>
      </c>
      <c r="C879" s="637">
        <v>0</v>
      </c>
      <c r="D879" s="635"/>
    </row>
    <row r="880" spans="1:4" x14ac:dyDescent="0.2">
      <c r="A880" s="635" t="s">
        <v>1149</v>
      </c>
      <c r="B880" s="636">
        <v>102</v>
      </c>
      <c r="C880" s="637">
        <v>0</v>
      </c>
      <c r="D880" s="635"/>
    </row>
    <row r="881" spans="1:4" x14ac:dyDescent="0.2">
      <c r="A881" s="635" t="s">
        <v>1150</v>
      </c>
      <c r="B881" s="636">
        <v>41</v>
      </c>
      <c r="C881" s="637">
        <v>5.9</v>
      </c>
      <c r="D881" s="635"/>
    </row>
    <row r="882" spans="1:4" x14ac:dyDescent="0.2">
      <c r="A882" s="635" t="s">
        <v>1151</v>
      </c>
      <c r="B882" s="636">
        <v>179</v>
      </c>
      <c r="C882" s="637">
        <v>0</v>
      </c>
      <c r="D882" s="635"/>
    </row>
    <row r="883" spans="1:4" x14ac:dyDescent="0.2">
      <c r="A883" s="635" t="s">
        <v>1152</v>
      </c>
      <c r="B883" s="636">
        <v>169</v>
      </c>
      <c r="C883" s="637">
        <v>0</v>
      </c>
      <c r="D883" s="635"/>
    </row>
    <row r="884" spans="1:4" x14ac:dyDescent="0.2">
      <c r="A884" s="635" t="s">
        <v>1153</v>
      </c>
      <c r="B884" s="636">
        <v>106</v>
      </c>
      <c r="C884" s="637">
        <v>0</v>
      </c>
      <c r="D884" s="635"/>
    </row>
    <row r="885" spans="1:4" x14ac:dyDescent="0.2">
      <c r="A885" s="635" t="s">
        <v>1154</v>
      </c>
      <c r="B885" s="636">
        <v>111</v>
      </c>
      <c r="C885" s="637">
        <v>50.53</v>
      </c>
      <c r="D885" s="635"/>
    </row>
    <row r="886" spans="1:4" x14ac:dyDescent="0.2">
      <c r="A886" s="635" t="s">
        <v>1155</v>
      </c>
      <c r="B886" s="636">
        <v>206</v>
      </c>
      <c r="C886" s="637">
        <v>0</v>
      </c>
      <c r="D886" s="635"/>
    </row>
    <row r="887" spans="1:4" x14ac:dyDescent="0.2">
      <c r="A887" s="635" t="s">
        <v>1156</v>
      </c>
      <c r="B887" s="636">
        <v>58</v>
      </c>
      <c r="C887" s="637">
        <v>5.48</v>
      </c>
      <c r="D887" s="635"/>
    </row>
    <row r="888" spans="1:4" x14ac:dyDescent="0.2">
      <c r="A888" s="635" t="s">
        <v>1157</v>
      </c>
      <c r="B888" s="636">
        <v>173</v>
      </c>
      <c r="C888" s="637">
        <v>26.21</v>
      </c>
      <c r="D888" s="635"/>
    </row>
    <row r="889" spans="1:4" x14ac:dyDescent="0.2">
      <c r="A889" s="635" t="s">
        <v>1158</v>
      </c>
      <c r="B889" s="636">
        <v>181</v>
      </c>
      <c r="C889" s="637">
        <v>0</v>
      </c>
      <c r="D889" s="635"/>
    </row>
    <row r="890" spans="1:4" x14ac:dyDescent="0.2">
      <c r="A890" s="635" t="s">
        <v>1159</v>
      </c>
      <c r="B890" s="636">
        <v>83</v>
      </c>
      <c r="C890" s="637">
        <v>0</v>
      </c>
      <c r="D890" s="635"/>
    </row>
    <row r="891" spans="1:4" x14ac:dyDescent="0.2">
      <c r="A891" s="635" t="s">
        <v>1160</v>
      </c>
      <c r="B891" s="636">
        <v>61</v>
      </c>
      <c r="C891" s="637">
        <v>0</v>
      </c>
      <c r="D891" s="635"/>
    </row>
    <row r="892" spans="1:4" x14ac:dyDescent="0.2">
      <c r="A892" s="635" t="s">
        <v>1161</v>
      </c>
      <c r="B892" s="636">
        <v>95</v>
      </c>
      <c r="C892" s="637">
        <v>0</v>
      </c>
      <c r="D892" s="635"/>
    </row>
    <row r="893" spans="1:4" x14ac:dyDescent="0.2">
      <c r="A893" s="635" t="s">
        <v>1162</v>
      </c>
      <c r="B893" s="636">
        <v>245</v>
      </c>
      <c r="C893" s="637">
        <v>0</v>
      </c>
      <c r="D893" s="635"/>
    </row>
    <row r="894" spans="1:4" x14ac:dyDescent="0.2">
      <c r="A894" s="635" t="s">
        <v>1163</v>
      </c>
      <c r="B894" s="636">
        <v>129</v>
      </c>
      <c r="C894" s="637">
        <v>0</v>
      </c>
      <c r="D894" s="635"/>
    </row>
    <row r="895" spans="1:4" x14ac:dyDescent="0.2">
      <c r="A895" s="635" t="s">
        <v>1164</v>
      </c>
      <c r="B895" s="636">
        <v>51</v>
      </c>
      <c r="C895" s="637">
        <v>0</v>
      </c>
      <c r="D895" s="635"/>
    </row>
    <row r="896" spans="1:4" x14ac:dyDescent="0.2">
      <c r="A896" s="635" t="s">
        <v>1165</v>
      </c>
      <c r="B896" s="636">
        <v>37</v>
      </c>
      <c r="C896" s="637">
        <v>0</v>
      </c>
      <c r="D896" s="635" t="s">
        <v>344</v>
      </c>
    </row>
    <row r="897" spans="1:4" x14ac:dyDescent="0.2">
      <c r="A897" s="635" t="s">
        <v>1166</v>
      </c>
      <c r="B897" s="636">
        <v>130</v>
      </c>
      <c r="C897" s="637">
        <v>31.42</v>
      </c>
      <c r="D897" s="635"/>
    </row>
    <row r="898" spans="1:4" x14ac:dyDescent="0.2">
      <c r="A898" s="635" t="s">
        <v>1167</v>
      </c>
      <c r="B898" s="636">
        <v>224</v>
      </c>
      <c r="C898" s="637">
        <v>0</v>
      </c>
      <c r="D898" s="635"/>
    </row>
    <row r="899" spans="1:4" x14ac:dyDescent="0.2">
      <c r="A899" s="635" t="s">
        <v>1168</v>
      </c>
      <c r="B899" s="636">
        <v>232</v>
      </c>
      <c r="C899" s="637">
        <v>0</v>
      </c>
      <c r="D899" s="635"/>
    </row>
    <row r="900" spans="1:4" x14ac:dyDescent="0.2">
      <c r="A900" s="635" t="s">
        <v>1169</v>
      </c>
      <c r="B900" s="636">
        <v>230</v>
      </c>
      <c r="C900" s="637">
        <v>0</v>
      </c>
      <c r="D900" s="635"/>
    </row>
    <row r="901" spans="1:4" x14ac:dyDescent="0.2">
      <c r="A901" s="635" t="s">
        <v>1170</v>
      </c>
      <c r="B901" s="636">
        <v>278</v>
      </c>
      <c r="C901" s="637">
        <v>0</v>
      </c>
      <c r="D901" s="635"/>
    </row>
    <row r="902" spans="1:4" x14ac:dyDescent="0.2">
      <c r="A902" s="635" t="s">
        <v>1171</v>
      </c>
      <c r="B902" s="636">
        <v>189</v>
      </c>
      <c r="C902" s="637">
        <v>0</v>
      </c>
      <c r="D902" s="635"/>
    </row>
    <row r="903" spans="1:4" x14ac:dyDescent="0.2">
      <c r="A903" s="635" t="s">
        <v>1172</v>
      </c>
      <c r="B903" s="636">
        <v>96</v>
      </c>
      <c r="C903" s="637">
        <v>0</v>
      </c>
      <c r="D903" s="635"/>
    </row>
    <row r="904" spans="1:4" x14ac:dyDescent="0.2">
      <c r="A904" s="635" t="s">
        <v>1173</v>
      </c>
      <c r="B904" s="636">
        <v>63</v>
      </c>
      <c r="C904" s="637">
        <v>0</v>
      </c>
      <c r="D904" s="635"/>
    </row>
    <row r="905" spans="1:4" x14ac:dyDescent="0.2">
      <c r="A905" s="635" t="s">
        <v>1174</v>
      </c>
      <c r="B905" s="636">
        <v>95</v>
      </c>
      <c r="C905" s="637">
        <v>50.84</v>
      </c>
      <c r="D905" s="635"/>
    </row>
    <row r="906" spans="1:4" x14ac:dyDescent="0.2">
      <c r="A906" s="635" t="s">
        <v>1175</v>
      </c>
      <c r="B906" s="636">
        <v>60</v>
      </c>
      <c r="C906" s="637">
        <v>0</v>
      </c>
      <c r="D906" s="635"/>
    </row>
    <row r="907" spans="1:4" x14ac:dyDescent="0.2">
      <c r="A907" s="635" t="s">
        <v>1176</v>
      </c>
      <c r="B907" s="636">
        <v>399</v>
      </c>
      <c r="C907" s="637">
        <v>0</v>
      </c>
      <c r="D907" s="635"/>
    </row>
    <row r="908" spans="1:4" x14ac:dyDescent="0.2">
      <c r="A908" s="635" t="s">
        <v>1177</v>
      </c>
      <c r="B908" s="636">
        <v>188</v>
      </c>
      <c r="C908" s="637">
        <v>0</v>
      </c>
      <c r="D908" s="635"/>
    </row>
    <row r="909" spans="1:4" x14ac:dyDescent="0.2">
      <c r="A909" s="635" t="s">
        <v>1178</v>
      </c>
      <c r="B909" s="636">
        <v>97</v>
      </c>
      <c r="C909" s="637">
        <v>0</v>
      </c>
      <c r="D909" s="635"/>
    </row>
    <row r="910" spans="1:4" x14ac:dyDescent="0.2">
      <c r="A910" s="635" t="s">
        <v>1179</v>
      </c>
      <c r="B910" s="636">
        <v>256</v>
      </c>
      <c r="C910" s="637">
        <v>57.6</v>
      </c>
      <c r="D910" s="635"/>
    </row>
    <row r="911" spans="1:4" x14ac:dyDescent="0.2">
      <c r="A911" s="635" t="s">
        <v>1180</v>
      </c>
      <c r="B911" s="636">
        <v>100</v>
      </c>
      <c r="C911" s="637">
        <v>0</v>
      </c>
      <c r="D911" s="635"/>
    </row>
    <row r="912" spans="1:4" x14ac:dyDescent="0.2">
      <c r="A912" s="635" t="s">
        <v>1181</v>
      </c>
      <c r="B912" s="636">
        <v>129</v>
      </c>
      <c r="C912" s="637">
        <v>0</v>
      </c>
      <c r="D912" s="635"/>
    </row>
    <row r="913" spans="1:4" x14ac:dyDescent="0.2">
      <c r="A913" s="635" t="s">
        <v>1182</v>
      </c>
      <c r="B913" s="636">
        <v>210</v>
      </c>
      <c r="C913" s="637">
        <v>0</v>
      </c>
      <c r="D913" s="635"/>
    </row>
    <row r="914" spans="1:4" x14ac:dyDescent="0.2">
      <c r="A914" s="635" t="s">
        <v>1183</v>
      </c>
      <c r="B914" s="636">
        <v>167</v>
      </c>
      <c r="C914" s="637">
        <v>0</v>
      </c>
      <c r="D914" s="635"/>
    </row>
    <row r="915" spans="1:4" x14ac:dyDescent="0.2">
      <c r="A915" s="635" t="s">
        <v>1184</v>
      </c>
      <c r="B915" s="636">
        <v>153</v>
      </c>
      <c r="C915" s="637">
        <v>0</v>
      </c>
      <c r="D915" s="635"/>
    </row>
    <row r="916" spans="1:4" x14ac:dyDescent="0.2">
      <c r="A916" s="635" t="s">
        <v>1185</v>
      </c>
      <c r="B916" s="636">
        <v>151</v>
      </c>
      <c r="C916" s="637">
        <v>0</v>
      </c>
      <c r="D916" s="635"/>
    </row>
    <row r="917" spans="1:4" x14ac:dyDescent="0.2">
      <c r="A917" s="635" t="s">
        <v>1186</v>
      </c>
      <c r="B917" s="636">
        <v>243</v>
      </c>
      <c r="C917" s="637">
        <v>0</v>
      </c>
      <c r="D917" s="635"/>
    </row>
    <row r="918" spans="1:4" x14ac:dyDescent="0.2">
      <c r="A918" s="635" t="s">
        <v>1187</v>
      </c>
      <c r="B918" s="636">
        <v>74</v>
      </c>
      <c r="C918" s="637">
        <v>0</v>
      </c>
      <c r="D918" s="635"/>
    </row>
    <row r="919" spans="1:4" x14ac:dyDescent="0.2">
      <c r="A919" s="635" t="s">
        <v>1188</v>
      </c>
      <c r="B919" s="636">
        <v>244</v>
      </c>
      <c r="C919" s="637">
        <v>0</v>
      </c>
      <c r="D919" s="635"/>
    </row>
    <row r="920" spans="1:4" x14ac:dyDescent="0.2">
      <c r="A920" s="635" t="s">
        <v>1189</v>
      </c>
      <c r="B920" s="636">
        <v>241</v>
      </c>
      <c r="C920" s="637">
        <v>0</v>
      </c>
      <c r="D920" s="635"/>
    </row>
    <row r="921" spans="1:4" x14ac:dyDescent="0.2">
      <c r="A921" s="635" t="s">
        <v>1190</v>
      </c>
      <c r="B921" s="636">
        <v>55</v>
      </c>
      <c r="C921" s="637">
        <v>0</v>
      </c>
      <c r="D921" s="635"/>
    </row>
    <row r="922" spans="1:4" x14ac:dyDescent="0.2">
      <c r="A922" s="635" t="s">
        <v>1191</v>
      </c>
      <c r="B922" s="636">
        <v>189</v>
      </c>
      <c r="C922" s="637">
        <v>0</v>
      </c>
      <c r="D922" s="635"/>
    </row>
    <row r="923" spans="1:4" x14ac:dyDescent="0.2">
      <c r="A923" s="635" t="s">
        <v>1192</v>
      </c>
      <c r="B923" s="636">
        <v>113</v>
      </c>
      <c r="C923" s="637">
        <v>0</v>
      </c>
      <c r="D923" s="635"/>
    </row>
    <row r="924" spans="1:4" x14ac:dyDescent="0.2">
      <c r="A924" s="635" t="s">
        <v>1193</v>
      </c>
      <c r="B924" s="636">
        <v>115</v>
      </c>
      <c r="C924" s="637">
        <v>0</v>
      </c>
      <c r="D924" s="635"/>
    </row>
    <row r="925" spans="1:4" x14ac:dyDescent="0.2">
      <c r="A925" s="635" t="s">
        <v>1194</v>
      </c>
      <c r="B925" s="636">
        <v>97</v>
      </c>
      <c r="C925" s="637">
        <v>0</v>
      </c>
      <c r="D925" s="635"/>
    </row>
    <row r="926" spans="1:4" x14ac:dyDescent="0.2">
      <c r="A926" s="635" t="s">
        <v>1195</v>
      </c>
      <c r="B926" s="636">
        <v>65</v>
      </c>
      <c r="C926" s="637">
        <v>40.43</v>
      </c>
      <c r="D926" s="635"/>
    </row>
    <row r="927" spans="1:4" x14ac:dyDescent="0.2">
      <c r="A927" s="635" t="s">
        <v>1196</v>
      </c>
      <c r="B927" s="636">
        <v>99</v>
      </c>
      <c r="C927" s="637">
        <v>0</v>
      </c>
      <c r="D927" s="635"/>
    </row>
    <row r="928" spans="1:4" x14ac:dyDescent="0.2">
      <c r="A928" s="635" t="s">
        <v>1197</v>
      </c>
      <c r="B928" s="636">
        <v>87</v>
      </c>
      <c r="C928" s="637">
        <v>0</v>
      </c>
      <c r="D928" s="635"/>
    </row>
    <row r="929" spans="1:4" x14ac:dyDescent="0.2">
      <c r="A929" s="635" t="s">
        <v>1198</v>
      </c>
      <c r="B929" s="636">
        <v>83</v>
      </c>
      <c r="C929" s="637">
        <v>19.3</v>
      </c>
      <c r="D929" s="635"/>
    </row>
    <row r="930" spans="1:4" x14ac:dyDescent="0.2">
      <c r="A930" s="635" t="s">
        <v>1199</v>
      </c>
      <c r="B930" s="636">
        <v>75</v>
      </c>
      <c r="C930" s="637">
        <v>0</v>
      </c>
      <c r="D930" s="635"/>
    </row>
    <row r="931" spans="1:4" x14ac:dyDescent="0.2">
      <c r="A931" s="635" t="s">
        <v>1200</v>
      </c>
      <c r="B931" s="636">
        <v>36</v>
      </c>
      <c r="C931" s="637">
        <v>6.56</v>
      </c>
      <c r="D931" s="635" t="s">
        <v>344</v>
      </c>
    </row>
    <row r="932" spans="1:4" x14ac:dyDescent="0.2">
      <c r="A932" s="635" t="s">
        <v>1201</v>
      </c>
      <c r="B932" s="636">
        <v>208</v>
      </c>
      <c r="C932" s="637">
        <v>0</v>
      </c>
      <c r="D932" s="635"/>
    </row>
    <row r="933" spans="1:4" x14ac:dyDescent="0.2">
      <c r="A933" s="635" t="s">
        <v>1202</v>
      </c>
      <c r="B933" s="636">
        <v>37</v>
      </c>
      <c r="C933" s="637">
        <v>0</v>
      </c>
      <c r="D933" s="635" t="s">
        <v>344</v>
      </c>
    </row>
    <row r="934" spans="1:4" x14ac:dyDescent="0.2">
      <c r="A934" s="635" t="s">
        <v>1203</v>
      </c>
      <c r="B934" s="636">
        <v>26</v>
      </c>
      <c r="C934" s="637">
        <v>0</v>
      </c>
      <c r="D934" s="635" t="s">
        <v>344</v>
      </c>
    </row>
    <row r="935" spans="1:4" x14ac:dyDescent="0.2">
      <c r="A935" s="635" t="s">
        <v>1204</v>
      </c>
      <c r="B935" s="636">
        <v>100</v>
      </c>
      <c r="C935" s="637">
        <v>0</v>
      </c>
      <c r="D935" s="635"/>
    </row>
    <row r="936" spans="1:4" x14ac:dyDescent="0.2">
      <c r="A936" s="635" t="s">
        <v>1205</v>
      </c>
      <c r="B936" s="636">
        <v>41</v>
      </c>
      <c r="C936" s="637">
        <v>0</v>
      </c>
      <c r="D936" s="635"/>
    </row>
    <row r="937" spans="1:4" x14ac:dyDescent="0.2">
      <c r="A937" s="635" t="s">
        <v>1206</v>
      </c>
      <c r="B937" s="636">
        <v>27</v>
      </c>
      <c r="C937" s="637">
        <v>0</v>
      </c>
      <c r="D937" s="635" t="s">
        <v>344</v>
      </c>
    </row>
    <row r="938" spans="1:4" x14ac:dyDescent="0.2">
      <c r="A938" s="635" t="s">
        <v>1207</v>
      </c>
      <c r="B938" s="636">
        <v>60</v>
      </c>
      <c r="C938" s="637">
        <v>0</v>
      </c>
      <c r="D938" s="635"/>
    </row>
    <row r="939" spans="1:4" x14ac:dyDescent="0.2">
      <c r="A939" s="635" t="s">
        <v>1208</v>
      </c>
      <c r="B939" s="636">
        <v>110</v>
      </c>
      <c r="C939" s="637">
        <v>29.38</v>
      </c>
      <c r="D939" s="635"/>
    </row>
    <row r="940" spans="1:4" x14ac:dyDescent="0.2">
      <c r="A940" s="635" t="s">
        <v>1209</v>
      </c>
      <c r="B940" s="636">
        <v>53</v>
      </c>
      <c r="C940" s="637">
        <v>0</v>
      </c>
      <c r="D940" s="635"/>
    </row>
    <row r="941" spans="1:4" x14ac:dyDescent="0.2">
      <c r="A941" s="635" t="s">
        <v>1210</v>
      </c>
      <c r="B941" s="636">
        <v>144</v>
      </c>
      <c r="C941" s="637">
        <v>0</v>
      </c>
      <c r="D941" s="635"/>
    </row>
    <row r="942" spans="1:4" x14ac:dyDescent="0.2">
      <c r="A942" s="635" t="s">
        <v>1211</v>
      </c>
      <c r="B942" s="636">
        <v>110</v>
      </c>
      <c r="C942" s="637">
        <v>0</v>
      </c>
      <c r="D942" s="635"/>
    </row>
    <row r="943" spans="1:4" x14ac:dyDescent="0.2">
      <c r="A943" s="635" t="s">
        <v>1212</v>
      </c>
      <c r="B943" s="636">
        <v>86</v>
      </c>
      <c r="C943" s="637">
        <v>0</v>
      </c>
      <c r="D943" s="635"/>
    </row>
    <row r="944" spans="1:4" x14ac:dyDescent="0.2">
      <c r="A944" s="635" t="s">
        <v>1213</v>
      </c>
      <c r="B944" s="636">
        <v>179</v>
      </c>
      <c r="C944" s="637">
        <v>6.01</v>
      </c>
      <c r="D944" s="635"/>
    </row>
    <row r="945" spans="1:4" x14ac:dyDescent="0.2">
      <c r="A945" s="635" t="s">
        <v>1214</v>
      </c>
      <c r="B945" s="636">
        <v>100</v>
      </c>
      <c r="C945" s="637">
        <v>0</v>
      </c>
      <c r="D945" s="635"/>
    </row>
    <row r="946" spans="1:4" x14ac:dyDescent="0.2">
      <c r="A946" s="635" t="s">
        <v>1215</v>
      </c>
      <c r="B946" s="636">
        <v>65</v>
      </c>
      <c r="C946" s="637">
        <v>0</v>
      </c>
      <c r="D946" s="635"/>
    </row>
    <row r="947" spans="1:4" x14ac:dyDescent="0.2">
      <c r="A947" s="635" t="s">
        <v>1216</v>
      </c>
      <c r="B947" s="636">
        <v>83</v>
      </c>
      <c r="C947" s="637">
        <v>0</v>
      </c>
      <c r="D947" s="635"/>
    </row>
    <row r="948" spans="1:4" x14ac:dyDescent="0.2">
      <c r="A948" s="635" t="s">
        <v>1217</v>
      </c>
      <c r="B948" s="636">
        <v>121</v>
      </c>
      <c r="C948" s="637">
        <v>0</v>
      </c>
      <c r="D948" s="635"/>
    </row>
    <row r="949" spans="1:4" x14ac:dyDescent="0.2">
      <c r="A949" s="635" t="s">
        <v>1218</v>
      </c>
      <c r="B949" s="636">
        <v>248</v>
      </c>
      <c r="C949" s="637">
        <v>0</v>
      </c>
      <c r="D949" s="635"/>
    </row>
    <row r="950" spans="1:4" x14ac:dyDescent="0.2">
      <c r="A950" s="635" t="s">
        <v>1219</v>
      </c>
      <c r="B950" s="636">
        <v>76</v>
      </c>
      <c r="C950" s="637">
        <v>7.36</v>
      </c>
      <c r="D950" s="635"/>
    </row>
    <row r="951" spans="1:4" x14ac:dyDescent="0.2">
      <c r="A951" s="635" t="s">
        <v>1220</v>
      </c>
      <c r="B951" s="636">
        <v>102</v>
      </c>
      <c r="C951" s="637">
        <v>0</v>
      </c>
      <c r="D951" s="635"/>
    </row>
    <row r="952" spans="1:4" x14ac:dyDescent="0.2">
      <c r="A952" s="635" t="s">
        <v>1221</v>
      </c>
      <c r="B952" s="636">
        <v>39</v>
      </c>
      <c r="C952" s="637">
        <v>18.89</v>
      </c>
      <c r="D952" s="635" t="s">
        <v>344</v>
      </c>
    </row>
    <row r="953" spans="1:4" x14ac:dyDescent="0.2">
      <c r="A953" s="635" t="s">
        <v>1222</v>
      </c>
      <c r="B953" s="636">
        <v>182</v>
      </c>
      <c r="C953" s="637">
        <v>0</v>
      </c>
      <c r="D953" s="635"/>
    </row>
    <row r="954" spans="1:4" x14ac:dyDescent="0.2">
      <c r="A954" s="635" t="s">
        <v>1223</v>
      </c>
      <c r="B954" s="636">
        <v>56</v>
      </c>
      <c r="C954" s="637">
        <v>2.2799999999999998</v>
      </c>
      <c r="D954" s="635"/>
    </row>
    <row r="955" spans="1:4" x14ac:dyDescent="0.2">
      <c r="A955" s="635" t="s">
        <v>1224</v>
      </c>
      <c r="B955" s="636">
        <v>208</v>
      </c>
      <c r="C955" s="637">
        <v>1.6</v>
      </c>
      <c r="D955" s="635"/>
    </row>
    <row r="956" spans="1:4" x14ac:dyDescent="0.2">
      <c r="A956" s="635" t="s">
        <v>1225</v>
      </c>
      <c r="B956" s="636">
        <v>45</v>
      </c>
      <c r="C956" s="637">
        <v>0</v>
      </c>
      <c r="D956" s="635"/>
    </row>
    <row r="957" spans="1:4" x14ac:dyDescent="0.2">
      <c r="A957" s="635" t="s">
        <v>1226</v>
      </c>
      <c r="B957" s="636">
        <v>164</v>
      </c>
      <c r="C957" s="637">
        <v>0</v>
      </c>
      <c r="D957" s="635"/>
    </row>
    <row r="958" spans="1:4" x14ac:dyDescent="0.2">
      <c r="A958" s="635" t="s">
        <v>1227</v>
      </c>
      <c r="B958" s="636">
        <v>105</v>
      </c>
      <c r="C958" s="637">
        <v>0</v>
      </c>
      <c r="D958" s="635"/>
    </row>
    <row r="959" spans="1:4" x14ac:dyDescent="0.2">
      <c r="A959" s="635" t="s">
        <v>1228</v>
      </c>
      <c r="B959" s="636">
        <v>147</v>
      </c>
      <c r="C959" s="637">
        <v>0</v>
      </c>
      <c r="D959" s="635"/>
    </row>
    <row r="960" spans="1:4" x14ac:dyDescent="0.2">
      <c r="A960" s="635" t="s">
        <v>1229</v>
      </c>
      <c r="B960" s="636">
        <v>86</v>
      </c>
      <c r="C960" s="637">
        <v>0</v>
      </c>
      <c r="D960" s="635"/>
    </row>
    <row r="961" spans="1:4" x14ac:dyDescent="0.2">
      <c r="A961" s="635" t="s">
        <v>1230</v>
      </c>
      <c r="B961" s="636">
        <v>147</v>
      </c>
      <c r="C961" s="637">
        <v>0</v>
      </c>
      <c r="D961" s="635"/>
    </row>
    <row r="962" spans="1:4" x14ac:dyDescent="0.2">
      <c r="A962" s="635" t="s">
        <v>1231</v>
      </c>
      <c r="B962" s="636">
        <v>37</v>
      </c>
      <c r="C962" s="637">
        <v>0</v>
      </c>
      <c r="D962" s="635" t="s">
        <v>344</v>
      </c>
    </row>
    <row r="963" spans="1:4" x14ac:dyDescent="0.2">
      <c r="A963" s="635" t="s">
        <v>1232</v>
      </c>
      <c r="B963" s="636">
        <v>89</v>
      </c>
      <c r="C963" s="637">
        <v>0</v>
      </c>
      <c r="D963" s="635"/>
    </row>
    <row r="964" spans="1:4" x14ac:dyDescent="0.2">
      <c r="A964" s="635" t="s">
        <v>1233</v>
      </c>
      <c r="B964" s="636">
        <v>199</v>
      </c>
      <c r="C964" s="637">
        <v>0</v>
      </c>
      <c r="D964" s="635"/>
    </row>
    <row r="965" spans="1:4" x14ac:dyDescent="0.2">
      <c r="A965" s="635" t="s">
        <v>1234</v>
      </c>
      <c r="B965" s="636">
        <v>40</v>
      </c>
      <c r="C965" s="637">
        <v>0</v>
      </c>
      <c r="D965" s="635" t="s">
        <v>344</v>
      </c>
    </row>
    <row r="966" spans="1:4" x14ac:dyDescent="0.2">
      <c r="A966" s="635" t="s">
        <v>1235</v>
      </c>
      <c r="B966" s="636">
        <v>57</v>
      </c>
      <c r="C966" s="637">
        <v>6.91</v>
      </c>
      <c r="D966" s="635"/>
    </row>
    <row r="967" spans="1:4" x14ac:dyDescent="0.2">
      <c r="A967" s="635" t="s">
        <v>1236</v>
      </c>
      <c r="B967" s="636">
        <v>132</v>
      </c>
      <c r="C967" s="637">
        <v>0</v>
      </c>
      <c r="D967" s="635"/>
    </row>
    <row r="968" spans="1:4" x14ac:dyDescent="0.2">
      <c r="A968" s="635" t="s">
        <v>1237</v>
      </c>
      <c r="B968" s="636">
        <v>299</v>
      </c>
      <c r="C968" s="637">
        <v>0</v>
      </c>
      <c r="D968" s="635"/>
    </row>
    <row r="969" spans="1:4" x14ac:dyDescent="0.2">
      <c r="A969" s="635" t="s">
        <v>1238</v>
      </c>
      <c r="B969" s="636">
        <v>230</v>
      </c>
      <c r="C969" s="637">
        <v>0</v>
      </c>
      <c r="D969" s="635"/>
    </row>
    <row r="970" spans="1:4" x14ac:dyDescent="0.2">
      <c r="A970" s="635" t="s">
        <v>1239</v>
      </c>
      <c r="B970" s="636">
        <v>96</v>
      </c>
      <c r="C970" s="637">
        <v>0</v>
      </c>
      <c r="D970" s="635"/>
    </row>
    <row r="971" spans="1:4" x14ac:dyDescent="0.2">
      <c r="A971" s="635" t="s">
        <v>1240</v>
      </c>
      <c r="B971" s="636">
        <v>167</v>
      </c>
      <c r="C971" s="637">
        <v>0</v>
      </c>
      <c r="D971" s="635"/>
    </row>
    <row r="972" spans="1:4" x14ac:dyDescent="0.2">
      <c r="A972" s="635" t="s">
        <v>1241</v>
      </c>
      <c r="B972" s="636">
        <v>97</v>
      </c>
      <c r="C972" s="637">
        <v>203.8</v>
      </c>
      <c r="D972" s="635"/>
    </row>
    <row r="973" spans="1:4" x14ac:dyDescent="0.2">
      <c r="A973" s="635" t="s">
        <v>1242</v>
      </c>
      <c r="B973" s="636">
        <v>82</v>
      </c>
      <c r="C973" s="637">
        <v>0</v>
      </c>
      <c r="D973" s="635"/>
    </row>
    <row r="974" spans="1:4" x14ac:dyDescent="0.2">
      <c r="A974" s="635" t="s">
        <v>1243</v>
      </c>
      <c r="B974" s="636">
        <v>268</v>
      </c>
      <c r="C974" s="637">
        <v>0</v>
      </c>
      <c r="D974" s="635"/>
    </row>
    <row r="975" spans="1:4" x14ac:dyDescent="0.2">
      <c r="A975" s="635" t="s">
        <v>1244</v>
      </c>
      <c r="B975" s="636">
        <v>131</v>
      </c>
      <c r="C975" s="637">
        <v>0</v>
      </c>
      <c r="D975" s="635"/>
    </row>
    <row r="976" spans="1:4" x14ac:dyDescent="0.2">
      <c r="A976" s="635" t="s">
        <v>1245</v>
      </c>
      <c r="B976" s="636">
        <v>103</v>
      </c>
      <c r="C976" s="637">
        <v>0</v>
      </c>
      <c r="D976" s="635"/>
    </row>
    <row r="977" spans="1:4" x14ac:dyDescent="0.2">
      <c r="A977" s="635" t="s">
        <v>1246</v>
      </c>
      <c r="B977" s="636">
        <v>191</v>
      </c>
      <c r="C977" s="637">
        <v>0</v>
      </c>
      <c r="D977" s="635"/>
    </row>
    <row r="978" spans="1:4" x14ac:dyDescent="0.2">
      <c r="A978" s="635" t="s">
        <v>1247</v>
      </c>
      <c r="B978" s="636">
        <v>116</v>
      </c>
      <c r="C978" s="637">
        <v>0</v>
      </c>
      <c r="D978" s="635"/>
    </row>
    <row r="979" spans="1:4" x14ac:dyDescent="0.2">
      <c r="A979" s="635" t="s">
        <v>1248</v>
      </c>
      <c r="B979" s="636">
        <v>238</v>
      </c>
      <c r="C979" s="637">
        <v>0</v>
      </c>
      <c r="D979" s="635"/>
    </row>
    <row r="980" spans="1:4" x14ac:dyDescent="0.2">
      <c r="A980" s="635" t="s">
        <v>1249</v>
      </c>
      <c r="B980" s="636">
        <v>183</v>
      </c>
      <c r="C980" s="637">
        <v>0</v>
      </c>
      <c r="D980" s="635"/>
    </row>
    <row r="981" spans="1:4" x14ac:dyDescent="0.2">
      <c r="A981" s="635" t="s">
        <v>1250</v>
      </c>
      <c r="B981" s="636">
        <v>87</v>
      </c>
      <c r="C981" s="637">
        <v>0</v>
      </c>
      <c r="D981" s="635"/>
    </row>
    <row r="982" spans="1:4" x14ac:dyDescent="0.2">
      <c r="A982" s="635" t="s">
        <v>1252</v>
      </c>
      <c r="B982" s="636">
        <v>220</v>
      </c>
      <c r="C982" s="637">
        <v>0</v>
      </c>
      <c r="D982" s="635"/>
    </row>
    <row r="983" spans="1:4" x14ac:dyDescent="0.2">
      <c r="A983" s="635" t="s">
        <v>1253</v>
      </c>
      <c r="B983" s="636">
        <v>62</v>
      </c>
      <c r="C983" s="637">
        <v>0</v>
      </c>
      <c r="D983" s="635"/>
    </row>
    <row r="984" spans="1:4" x14ac:dyDescent="0.2">
      <c r="A984" s="635" t="s">
        <v>1254</v>
      </c>
      <c r="B984" s="636">
        <v>414</v>
      </c>
      <c r="C984" s="637">
        <v>819.41</v>
      </c>
      <c r="D984" s="635"/>
    </row>
    <row r="985" spans="1:4" x14ac:dyDescent="0.2">
      <c r="A985" s="635" t="s">
        <v>1255</v>
      </c>
      <c r="B985" s="636">
        <v>283</v>
      </c>
      <c r="C985" s="637">
        <v>0</v>
      </c>
      <c r="D985" s="635"/>
    </row>
    <row r="986" spans="1:4" x14ac:dyDescent="0.2">
      <c r="A986" s="635" t="s">
        <v>1256</v>
      </c>
      <c r="B986" s="636">
        <v>75</v>
      </c>
      <c r="C986" s="637">
        <v>0</v>
      </c>
      <c r="D986" s="635"/>
    </row>
    <row r="987" spans="1:4" x14ac:dyDescent="0.2">
      <c r="A987" s="635" t="s">
        <v>1257</v>
      </c>
      <c r="B987" s="636">
        <v>85</v>
      </c>
      <c r="C987" s="637">
        <v>0</v>
      </c>
      <c r="D987" s="635"/>
    </row>
    <row r="988" spans="1:4" x14ac:dyDescent="0.2">
      <c r="A988" s="635" t="s">
        <v>1258</v>
      </c>
      <c r="B988" s="636">
        <v>98</v>
      </c>
      <c r="C988" s="637">
        <v>0</v>
      </c>
      <c r="D988" s="635"/>
    </row>
    <row r="989" spans="1:4" x14ac:dyDescent="0.2">
      <c r="A989" s="635" t="s">
        <v>1259</v>
      </c>
      <c r="B989" s="636">
        <v>173</v>
      </c>
      <c r="C989" s="637">
        <v>0</v>
      </c>
      <c r="D989" s="635"/>
    </row>
    <row r="990" spans="1:4" x14ac:dyDescent="0.2">
      <c r="A990" s="635" t="s">
        <v>1260</v>
      </c>
      <c r="B990" s="636">
        <v>52</v>
      </c>
      <c r="C990" s="637">
        <v>0</v>
      </c>
      <c r="D990" s="635"/>
    </row>
    <row r="991" spans="1:4" x14ac:dyDescent="0.2">
      <c r="A991" s="635" t="s">
        <v>1261</v>
      </c>
      <c r="B991" s="636">
        <v>88</v>
      </c>
      <c r="C991" s="637">
        <v>0</v>
      </c>
      <c r="D991" s="635"/>
    </row>
    <row r="992" spans="1:4" x14ac:dyDescent="0.2">
      <c r="A992" s="635" t="s">
        <v>1262</v>
      </c>
      <c r="B992" s="636">
        <v>544</v>
      </c>
      <c r="C992" s="637">
        <v>0</v>
      </c>
      <c r="D992" s="635"/>
    </row>
    <row r="993" spans="1:4" x14ac:dyDescent="0.2">
      <c r="A993" s="635" t="s">
        <v>1263</v>
      </c>
      <c r="B993" s="636">
        <v>69</v>
      </c>
      <c r="C993" s="637">
        <v>0</v>
      </c>
      <c r="D993" s="635"/>
    </row>
    <row r="994" spans="1:4" x14ac:dyDescent="0.2">
      <c r="A994" s="635" t="s">
        <v>1264</v>
      </c>
      <c r="B994" s="636">
        <v>227</v>
      </c>
      <c r="C994" s="637">
        <v>0</v>
      </c>
      <c r="D994" s="635"/>
    </row>
    <row r="995" spans="1:4" x14ac:dyDescent="0.2">
      <c r="A995" s="635" t="s">
        <v>1265</v>
      </c>
      <c r="B995" s="636">
        <v>256</v>
      </c>
      <c r="C995" s="637">
        <v>0</v>
      </c>
      <c r="D995" s="635"/>
    </row>
    <row r="996" spans="1:4" x14ac:dyDescent="0.2">
      <c r="A996" s="635" t="s">
        <v>1266</v>
      </c>
      <c r="B996" s="636">
        <v>78</v>
      </c>
      <c r="C996" s="637">
        <v>9.9700000000000006</v>
      </c>
      <c r="D996" s="635"/>
    </row>
    <row r="997" spans="1:4" x14ac:dyDescent="0.2">
      <c r="A997" s="635" t="s">
        <v>1267</v>
      </c>
      <c r="B997" s="636">
        <v>49</v>
      </c>
      <c r="C997" s="637">
        <v>0.92</v>
      </c>
      <c r="D997" s="635"/>
    </row>
    <row r="998" spans="1:4" x14ac:dyDescent="0.2">
      <c r="A998" s="635" t="s">
        <v>1268</v>
      </c>
      <c r="B998" s="636">
        <v>137</v>
      </c>
      <c r="C998" s="637">
        <v>0</v>
      </c>
      <c r="D998" s="635"/>
    </row>
    <row r="999" spans="1:4" x14ac:dyDescent="0.2">
      <c r="A999" s="635" t="s">
        <v>1269</v>
      </c>
      <c r="B999" s="636">
        <v>197</v>
      </c>
      <c r="C999" s="637">
        <v>0</v>
      </c>
      <c r="D999" s="635"/>
    </row>
    <row r="1000" spans="1:4" x14ac:dyDescent="0.2">
      <c r="A1000" s="635" t="s">
        <v>1270</v>
      </c>
      <c r="B1000" s="636">
        <v>72</v>
      </c>
      <c r="C1000" s="637">
        <v>0</v>
      </c>
      <c r="D1000" s="635"/>
    </row>
    <row r="1001" spans="1:4" x14ac:dyDescent="0.2">
      <c r="A1001" s="635" t="s">
        <v>1271</v>
      </c>
      <c r="B1001" s="636">
        <v>75</v>
      </c>
      <c r="C1001" s="637">
        <v>0</v>
      </c>
      <c r="D1001" s="635"/>
    </row>
    <row r="1002" spans="1:4" x14ac:dyDescent="0.2">
      <c r="A1002" s="635" t="s">
        <v>1272</v>
      </c>
      <c r="B1002" s="636">
        <v>61</v>
      </c>
      <c r="C1002" s="637">
        <v>0</v>
      </c>
      <c r="D1002" s="635"/>
    </row>
    <row r="1003" spans="1:4" x14ac:dyDescent="0.2">
      <c r="A1003" s="635" t="s">
        <v>1273</v>
      </c>
      <c r="B1003" s="636">
        <v>278</v>
      </c>
      <c r="C1003" s="637">
        <v>0</v>
      </c>
      <c r="D1003" s="635"/>
    </row>
    <row r="1004" spans="1:4" x14ac:dyDescent="0.2">
      <c r="A1004" s="635" t="s">
        <v>1274</v>
      </c>
      <c r="B1004" s="636">
        <v>124</v>
      </c>
      <c r="C1004" s="637">
        <v>0</v>
      </c>
      <c r="D1004" s="635"/>
    </row>
    <row r="1005" spans="1:4" x14ac:dyDescent="0.2">
      <c r="A1005" s="635" t="s">
        <v>1275</v>
      </c>
      <c r="B1005" s="636">
        <v>189</v>
      </c>
      <c r="C1005" s="637">
        <v>0</v>
      </c>
      <c r="D1005" s="635"/>
    </row>
    <row r="1006" spans="1:4" x14ac:dyDescent="0.2">
      <c r="A1006" s="635" t="s">
        <v>1276</v>
      </c>
      <c r="B1006" s="636">
        <v>86</v>
      </c>
      <c r="C1006" s="637">
        <v>0</v>
      </c>
      <c r="D1006" s="635"/>
    </row>
    <row r="1007" spans="1:4" x14ac:dyDescent="0.2">
      <c r="A1007" s="635" t="s">
        <v>1277</v>
      </c>
      <c r="B1007" s="636">
        <v>82</v>
      </c>
      <c r="C1007" s="637">
        <v>23.89</v>
      </c>
      <c r="D1007" s="635"/>
    </row>
    <row r="1008" spans="1:4" x14ac:dyDescent="0.2">
      <c r="A1008" s="635" t="s">
        <v>1278</v>
      </c>
      <c r="B1008" s="636">
        <v>117</v>
      </c>
      <c r="C1008" s="637">
        <v>0</v>
      </c>
      <c r="D1008" s="635"/>
    </row>
    <row r="1009" spans="1:4" x14ac:dyDescent="0.2">
      <c r="A1009" s="635" t="s">
        <v>1279</v>
      </c>
      <c r="B1009" s="636">
        <v>39</v>
      </c>
      <c r="C1009" s="637">
        <v>0</v>
      </c>
      <c r="D1009" s="635" t="s">
        <v>344</v>
      </c>
    </row>
    <row r="1010" spans="1:4" x14ac:dyDescent="0.2">
      <c r="A1010" s="635" t="s">
        <v>1280</v>
      </c>
      <c r="B1010" s="636">
        <v>51</v>
      </c>
      <c r="C1010" s="637">
        <v>0</v>
      </c>
      <c r="D1010" s="635"/>
    </row>
    <row r="1011" spans="1:4" x14ac:dyDescent="0.2">
      <c r="A1011" s="635" t="s">
        <v>1281</v>
      </c>
      <c r="B1011" s="636">
        <v>57</v>
      </c>
      <c r="C1011" s="637">
        <v>0</v>
      </c>
      <c r="D1011" s="635"/>
    </row>
    <row r="1012" spans="1:4" x14ac:dyDescent="0.2">
      <c r="A1012" s="635" t="s">
        <v>1282</v>
      </c>
      <c r="B1012" s="636">
        <v>94</v>
      </c>
      <c r="C1012" s="637">
        <v>0</v>
      </c>
      <c r="D1012" s="635"/>
    </row>
    <row r="1013" spans="1:4" x14ac:dyDescent="0.2">
      <c r="A1013" s="635" t="s">
        <v>1283</v>
      </c>
      <c r="B1013" s="636">
        <v>165</v>
      </c>
      <c r="C1013" s="637">
        <v>0</v>
      </c>
      <c r="D1013" s="635"/>
    </row>
    <row r="1014" spans="1:4" x14ac:dyDescent="0.2">
      <c r="A1014" s="635" t="s">
        <v>1284</v>
      </c>
      <c r="B1014" s="636">
        <v>192</v>
      </c>
      <c r="C1014" s="637">
        <v>0</v>
      </c>
      <c r="D1014" s="635"/>
    </row>
    <row r="1015" spans="1:4" x14ac:dyDescent="0.2">
      <c r="A1015" s="635" t="s">
        <v>1285</v>
      </c>
      <c r="B1015" s="636">
        <v>89</v>
      </c>
      <c r="C1015" s="637">
        <v>0</v>
      </c>
      <c r="D1015" s="635"/>
    </row>
    <row r="1016" spans="1:4" x14ac:dyDescent="0.2">
      <c r="A1016" s="635" t="s">
        <v>1286</v>
      </c>
      <c r="B1016" s="636">
        <v>80</v>
      </c>
      <c r="C1016" s="637">
        <v>12.94</v>
      </c>
      <c r="D1016" s="635"/>
    </row>
    <row r="1017" spans="1:4" x14ac:dyDescent="0.2">
      <c r="A1017" s="635" t="s">
        <v>1287</v>
      </c>
      <c r="B1017" s="636">
        <v>206</v>
      </c>
      <c r="C1017" s="637">
        <v>3.18</v>
      </c>
      <c r="D1017" s="635"/>
    </row>
    <row r="1018" spans="1:4" x14ac:dyDescent="0.2">
      <c r="A1018" s="635" t="s">
        <v>1288</v>
      </c>
      <c r="B1018" s="636">
        <v>138</v>
      </c>
      <c r="C1018" s="637">
        <v>0</v>
      </c>
      <c r="D1018" s="635"/>
    </row>
    <row r="1019" spans="1:4" x14ac:dyDescent="0.2">
      <c r="A1019" s="635" t="s">
        <v>1289</v>
      </c>
      <c r="B1019" s="636">
        <v>44</v>
      </c>
      <c r="C1019" s="637">
        <v>13.87</v>
      </c>
      <c r="D1019" s="635"/>
    </row>
    <row r="1020" spans="1:4" x14ac:dyDescent="0.2">
      <c r="A1020" s="635" t="s">
        <v>1290</v>
      </c>
      <c r="B1020" s="636">
        <v>133</v>
      </c>
      <c r="C1020" s="637">
        <v>0</v>
      </c>
      <c r="D1020" s="635"/>
    </row>
    <row r="1021" spans="1:4" x14ac:dyDescent="0.2">
      <c r="A1021" s="635" t="s">
        <v>1291</v>
      </c>
      <c r="B1021" s="636">
        <v>169</v>
      </c>
      <c r="C1021" s="637">
        <v>0</v>
      </c>
      <c r="D1021" s="635"/>
    </row>
    <row r="1022" spans="1:4" x14ac:dyDescent="0.2">
      <c r="A1022" s="635" t="s">
        <v>1292</v>
      </c>
      <c r="B1022" s="636">
        <v>138</v>
      </c>
      <c r="C1022" s="637">
        <v>0</v>
      </c>
      <c r="D1022" s="635"/>
    </row>
    <row r="1023" spans="1:4" x14ac:dyDescent="0.2">
      <c r="A1023" s="635" t="s">
        <v>1293</v>
      </c>
      <c r="B1023" s="636">
        <v>61</v>
      </c>
      <c r="C1023" s="637">
        <v>0</v>
      </c>
      <c r="D1023" s="635"/>
    </row>
    <row r="1024" spans="1:4" x14ac:dyDescent="0.2">
      <c r="A1024" s="635" t="s">
        <v>1294</v>
      </c>
      <c r="B1024" s="636">
        <v>73</v>
      </c>
      <c r="C1024" s="637">
        <v>0</v>
      </c>
      <c r="D1024" s="635"/>
    </row>
    <row r="1025" spans="1:4" x14ac:dyDescent="0.2">
      <c r="A1025" s="635" t="s">
        <v>1295</v>
      </c>
      <c r="B1025" s="636">
        <v>150</v>
      </c>
      <c r="C1025" s="637">
        <v>0</v>
      </c>
      <c r="D1025" s="635"/>
    </row>
    <row r="1026" spans="1:4" x14ac:dyDescent="0.2">
      <c r="A1026" s="635" t="s">
        <v>1296</v>
      </c>
      <c r="B1026" s="636">
        <v>116</v>
      </c>
      <c r="C1026" s="637">
        <v>0</v>
      </c>
      <c r="D1026" s="635"/>
    </row>
    <row r="1027" spans="1:4" x14ac:dyDescent="0.2">
      <c r="A1027" s="635" t="s">
        <v>1297</v>
      </c>
      <c r="B1027" s="636">
        <v>134</v>
      </c>
      <c r="C1027" s="637">
        <v>0</v>
      </c>
      <c r="D1027" s="635"/>
    </row>
    <row r="1028" spans="1:4" x14ac:dyDescent="0.2">
      <c r="A1028" s="635" t="s">
        <v>1298</v>
      </c>
      <c r="B1028" s="636">
        <v>205</v>
      </c>
      <c r="C1028" s="637">
        <v>0</v>
      </c>
      <c r="D1028" s="635"/>
    </row>
    <row r="1029" spans="1:4" x14ac:dyDescent="0.2">
      <c r="A1029" s="635" t="s">
        <v>1299</v>
      </c>
      <c r="B1029" s="636">
        <v>105</v>
      </c>
      <c r="C1029" s="637">
        <v>2.21</v>
      </c>
      <c r="D1029" s="635"/>
    </row>
    <row r="1030" spans="1:4" x14ac:dyDescent="0.2">
      <c r="A1030" s="635" t="s">
        <v>1300</v>
      </c>
      <c r="B1030" s="636">
        <v>305</v>
      </c>
      <c r="C1030" s="637">
        <v>0</v>
      </c>
      <c r="D1030" s="635"/>
    </row>
    <row r="1031" spans="1:4" x14ac:dyDescent="0.2">
      <c r="A1031" s="635" t="s">
        <v>1301</v>
      </c>
      <c r="B1031" s="636">
        <v>61</v>
      </c>
      <c r="C1031" s="637">
        <v>0</v>
      </c>
      <c r="D1031" s="635"/>
    </row>
    <row r="1032" spans="1:4" x14ac:dyDescent="0.2">
      <c r="A1032" s="635" t="s">
        <v>1302</v>
      </c>
      <c r="B1032" s="636">
        <v>246</v>
      </c>
      <c r="C1032" s="637">
        <v>0</v>
      </c>
      <c r="D1032" s="635"/>
    </row>
    <row r="1033" spans="1:4" x14ac:dyDescent="0.2">
      <c r="A1033" s="635" t="s">
        <v>1303</v>
      </c>
      <c r="B1033" s="636">
        <v>502</v>
      </c>
      <c r="C1033" s="637">
        <v>0</v>
      </c>
      <c r="D1033" s="635"/>
    </row>
    <row r="1034" spans="1:4" x14ac:dyDescent="0.2">
      <c r="A1034" s="635" t="s">
        <v>1304</v>
      </c>
      <c r="B1034" s="636">
        <v>94</v>
      </c>
      <c r="C1034" s="637">
        <v>77.05</v>
      </c>
      <c r="D1034" s="635"/>
    </row>
    <row r="1035" spans="1:4" x14ac:dyDescent="0.2">
      <c r="A1035" s="635" t="s">
        <v>1305</v>
      </c>
      <c r="B1035" s="636">
        <v>216</v>
      </c>
      <c r="C1035" s="637">
        <v>0</v>
      </c>
      <c r="D1035" s="635"/>
    </row>
    <row r="1036" spans="1:4" x14ac:dyDescent="0.2">
      <c r="A1036" s="635" t="s">
        <v>1306</v>
      </c>
      <c r="B1036" s="636">
        <v>381</v>
      </c>
      <c r="C1036" s="637">
        <v>0</v>
      </c>
      <c r="D1036" s="635"/>
    </row>
    <row r="1037" spans="1:4" x14ac:dyDescent="0.2">
      <c r="A1037" s="635" t="s">
        <v>1307</v>
      </c>
      <c r="B1037" s="636">
        <v>441</v>
      </c>
      <c r="C1037" s="637">
        <v>0</v>
      </c>
      <c r="D1037" s="635"/>
    </row>
    <row r="1038" spans="1:4" x14ac:dyDescent="0.2">
      <c r="A1038" s="635" t="s">
        <v>1308</v>
      </c>
      <c r="B1038" s="636">
        <v>858</v>
      </c>
      <c r="C1038" s="637">
        <v>78.260000000000005</v>
      </c>
      <c r="D1038" s="635"/>
    </row>
    <row r="1039" spans="1:4" x14ac:dyDescent="0.2">
      <c r="A1039" s="635" t="s">
        <v>1309</v>
      </c>
      <c r="B1039" s="636">
        <v>1815</v>
      </c>
      <c r="C1039" s="637">
        <v>370.87</v>
      </c>
      <c r="D1039" s="635"/>
    </row>
    <row r="1040" spans="1:4" x14ac:dyDescent="0.2">
      <c r="A1040" s="635" t="s">
        <v>1310</v>
      </c>
      <c r="B1040" s="636">
        <v>302</v>
      </c>
      <c r="C1040" s="637">
        <v>0</v>
      </c>
      <c r="D1040" s="635"/>
    </row>
    <row r="1041" spans="1:4" x14ac:dyDescent="0.2">
      <c r="A1041" s="635" t="s">
        <v>1311</v>
      </c>
      <c r="B1041" s="636">
        <v>440</v>
      </c>
      <c r="C1041" s="637">
        <v>0</v>
      </c>
      <c r="D1041" s="635"/>
    </row>
    <row r="1042" spans="1:4" x14ac:dyDescent="0.2">
      <c r="A1042" s="635" t="s">
        <v>1312</v>
      </c>
      <c r="B1042" s="636">
        <v>300</v>
      </c>
      <c r="C1042" s="637">
        <v>0</v>
      </c>
      <c r="D1042" s="635"/>
    </row>
    <row r="1043" spans="1:4" x14ac:dyDescent="0.2">
      <c r="A1043" s="635" t="s">
        <v>1313</v>
      </c>
      <c r="B1043" s="636">
        <v>240</v>
      </c>
      <c r="C1043" s="637">
        <v>0</v>
      </c>
      <c r="D1043" s="635"/>
    </row>
    <row r="1044" spans="1:4" x14ac:dyDescent="0.2">
      <c r="A1044" s="635" t="s">
        <v>1314</v>
      </c>
      <c r="B1044" s="636">
        <v>352</v>
      </c>
      <c r="C1044" s="637">
        <v>0</v>
      </c>
      <c r="D1044" s="635"/>
    </row>
    <row r="1045" spans="1:4" x14ac:dyDescent="0.2">
      <c r="A1045" s="635" t="s">
        <v>1315</v>
      </c>
      <c r="B1045" s="636">
        <v>235</v>
      </c>
      <c r="C1045" s="637">
        <v>0</v>
      </c>
      <c r="D1045" s="635"/>
    </row>
    <row r="1046" spans="1:4" x14ac:dyDescent="0.2">
      <c r="A1046" s="635" t="s">
        <v>1316</v>
      </c>
      <c r="B1046" s="636">
        <v>246</v>
      </c>
      <c r="C1046" s="637">
        <v>0</v>
      </c>
      <c r="D1046" s="635"/>
    </row>
    <row r="1047" spans="1:4" x14ac:dyDescent="0.2">
      <c r="A1047" s="635" t="s">
        <v>1317</v>
      </c>
      <c r="B1047" s="636">
        <v>251</v>
      </c>
      <c r="C1047" s="637">
        <v>0</v>
      </c>
      <c r="D1047" s="635"/>
    </row>
    <row r="1048" spans="1:4" x14ac:dyDescent="0.2">
      <c r="A1048" s="635" t="s">
        <v>1318</v>
      </c>
      <c r="B1048" s="636">
        <v>78</v>
      </c>
      <c r="C1048" s="637">
        <v>0</v>
      </c>
      <c r="D1048" s="635"/>
    </row>
    <row r="1049" spans="1:4" x14ac:dyDescent="0.2">
      <c r="A1049" s="635" t="s">
        <v>1319</v>
      </c>
      <c r="B1049" s="636">
        <v>220</v>
      </c>
      <c r="C1049" s="637">
        <v>0</v>
      </c>
      <c r="D1049" s="635"/>
    </row>
    <row r="1050" spans="1:4" x14ac:dyDescent="0.2">
      <c r="A1050" s="635" t="s">
        <v>1320</v>
      </c>
      <c r="B1050" s="636">
        <v>232</v>
      </c>
      <c r="C1050" s="637">
        <v>0</v>
      </c>
      <c r="D1050" s="635"/>
    </row>
    <row r="1051" spans="1:4" x14ac:dyDescent="0.2">
      <c r="A1051" s="635" t="s">
        <v>1321</v>
      </c>
      <c r="B1051" s="636">
        <v>183</v>
      </c>
      <c r="C1051" s="637">
        <v>0</v>
      </c>
      <c r="D1051" s="635"/>
    </row>
    <row r="1052" spans="1:4" x14ac:dyDescent="0.2">
      <c r="A1052" s="635" t="s">
        <v>1322</v>
      </c>
      <c r="B1052" s="636">
        <v>144</v>
      </c>
      <c r="C1052" s="637">
        <v>0</v>
      </c>
      <c r="D1052" s="635"/>
    </row>
    <row r="1053" spans="1:4" x14ac:dyDescent="0.2">
      <c r="A1053" s="635" t="s">
        <v>1323</v>
      </c>
      <c r="B1053" s="636">
        <v>113</v>
      </c>
      <c r="C1053" s="637">
        <v>0</v>
      </c>
      <c r="D1053" s="635"/>
    </row>
    <row r="1054" spans="1:4" x14ac:dyDescent="0.2">
      <c r="A1054" s="635" t="s">
        <v>1324</v>
      </c>
      <c r="B1054" s="636">
        <v>245</v>
      </c>
      <c r="C1054" s="637">
        <v>0</v>
      </c>
      <c r="D1054" s="635"/>
    </row>
    <row r="1055" spans="1:4" x14ac:dyDescent="0.2">
      <c r="A1055" s="635" t="s">
        <v>1325</v>
      </c>
      <c r="B1055" s="636">
        <v>226</v>
      </c>
      <c r="C1055" s="637">
        <v>0</v>
      </c>
      <c r="D1055" s="635"/>
    </row>
    <row r="1056" spans="1:4" x14ac:dyDescent="0.2">
      <c r="A1056" s="635" t="s">
        <v>1326</v>
      </c>
      <c r="B1056" s="636">
        <v>51</v>
      </c>
      <c r="C1056" s="637">
        <v>0</v>
      </c>
      <c r="D1056" s="635"/>
    </row>
    <row r="1057" spans="1:4" x14ac:dyDescent="0.2">
      <c r="A1057" s="635" t="s">
        <v>1327</v>
      </c>
      <c r="B1057" s="636">
        <v>121</v>
      </c>
      <c r="C1057" s="637">
        <v>17.399999999999999</v>
      </c>
      <c r="D1057" s="635"/>
    </row>
    <row r="1058" spans="1:4" x14ac:dyDescent="0.2">
      <c r="A1058" s="635" t="s">
        <v>1328</v>
      </c>
      <c r="B1058" s="636">
        <v>159</v>
      </c>
      <c r="C1058" s="637">
        <v>95.62</v>
      </c>
      <c r="D1058" s="635"/>
    </row>
    <row r="1059" spans="1:4" x14ac:dyDescent="0.2">
      <c r="A1059" s="635" t="s">
        <v>1329</v>
      </c>
      <c r="B1059" s="636">
        <v>78</v>
      </c>
      <c r="C1059" s="637">
        <v>0</v>
      </c>
      <c r="D1059" s="635"/>
    </row>
    <row r="1060" spans="1:4" x14ac:dyDescent="0.2">
      <c r="A1060" s="635" t="s">
        <v>1330</v>
      </c>
      <c r="B1060" s="636">
        <v>161</v>
      </c>
      <c r="C1060" s="637">
        <v>0</v>
      </c>
      <c r="D1060" s="635"/>
    </row>
    <row r="1061" spans="1:4" x14ac:dyDescent="0.2">
      <c r="A1061" s="635" t="s">
        <v>1331</v>
      </c>
      <c r="B1061" s="636">
        <v>153</v>
      </c>
      <c r="C1061" s="637">
        <v>0</v>
      </c>
      <c r="D1061" s="635"/>
    </row>
    <row r="1062" spans="1:4" x14ac:dyDescent="0.2">
      <c r="A1062" s="635" t="s">
        <v>1332</v>
      </c>
      <c r="B1062" s="636">
        <v>35</v>
      </c>
      <c r="C1062" s="637">
        <v>0</v>
      </c>
      <c r="D1062" s="635" t="s">
        <v>344</v>
      </c>
    </row>
    <row r="1063" spans="1:4" x14ac:dyDescent="0.2">
      <c r="A1063" s="635" t="s">
        <v>1333</v>
      </c>
      <c r="B1063" s="636">
        <v>72</v>
      </c>
      <c r="C1063" s="637">
        <v>0</v>
      </c>
      <c r="D1063" s="635"/>
    </row>
    <row r="1064" spans="1:4" x14ac:dyDescent="0.2">
      <c r="A1064" s="635" t="s">
        <v>1334</v>
      </c>
      <c r="B1064" s="636">
        <v>109</v>
      </c>
      <c r="C1064" s="637">
        <v>0</v>
      </c>
      <c r="D1064" s="635"/>
    </row>
    <row r="1065" spans="1:4" x14ac:dyDescent="0.2">
      <c r="A1065" s="635" t="s">
        <v>1335</v>
      </c>
      <c r="B1065" s="636">
        <v>65</v>
      </c>
      <c r="C1065" s="637">
        <v>2.25</v>
      </c>
      <c r="D1065" s="635"/>
    </row>
    <row r="1066" spans="1:4" x14ac:dyDescent="0.2">
      <c r="A1066" s="635" t="s">
        <v>1336</v>
      </c>
      <c r="B1066" s="636">
        <v>190</v>
      </c>
      <c r="C1066" s="637">
        <v>0</v>
      </c>
      <c r="D1066" s="635"/>
    </row>
    <row r="1067" spans="1:4" x14ac:dyDescent="0.2">
      <c r="A1067" s="635" t="s">
        <v>1337</v>
      </c>
      <c r="B1067" s="636">
        <v>86</v>
      </c>
      <c r="C1067" s="637">
        <v>2.46</v>
      </c>
      <c r="D1067" s="635"/>
    </row>
    <row r="1068" spans="1:4" x14ac:dyDescent="0.2">
      <c r="A1068" s="635" t="s">
        <v>1338</v>
      </c>
      <c r="B1068" s="636">
        <v>193</v>
      </c>
      <c r="C1068" s="637">
        <v>29.13</v>
      </c>
      <c r="D1068" s="635"/>
    </row>
    <row r="1069" spans="1:4" x14ac:dyDescent="0.2">
      <c r="A1069" s="635" t="s">
        <v>1339</v>
      </c>
      <c r="B1069" s="636">
        <v>61</v>
      </c>
      <c r="C1069" s="637">
        <v>31.19</v>
      </c>
      <c r="D1069" s="635"/>
    </row>
    <row r="1070" spans="1:4" x14ac:dyDescent="0.2">
      <c r="A1070" s="635" t="s">
        <v>1340</v>
      </c>
      <c r="B1070" s="636">
        <v>411</v>
      </c>
      <c r="C1070" s="637">
        <v>609.88</v>
      </c>
      <c r="D1070" s="635"/>
    </row>
    <row r="1071" spans="1:4" x14ac:dyDescent="0.2">
      <c r="A1071" s="635" t="s">
        <v>1341</v>
      </c>
      <c r="B1071" s="636">
        <v>253</v>
      </c>
      <c r="C1071" s="637">
        <v>0</v>
      </c>
      <c r="D1071" s="635"/>
    </row>
    <row r="1072" spans="1:4" x14ac:dyDescent="0.2">
      <c r="A1072" s="635" t="s">
        <v>1342</v>
      </c>
      <c r="B1072" s="636">
        <v>237</v>
      </c>
      <c r="C1072" s="637">
        <v>0</v>
      </c>
      <c r="D1072" s="635"/>
    </row>
    <row r="1073" spans="1:4" x14ac:dyDescent="0.2">
      <c r="A1073" s="635" t="s">
        <v>1343</v>
      </c>
      <c r="B1073" s="636">
        <v>180</v>
      </c>
      <c r="C1073" s="637">
        <v>0</v>
      </c>
      <c r="D1073" s="635"/>
    </row>
    <row r="1074" spans="1:4" x14ac:dyDescent="0.2">
      <c r="A1074" s="635" t="s">
        <v>1344</v>
      </c>
      <c r="B1074" s="636">
        <v>58</v>
      </c>
      <c r="C1074" s="637">
        <v>0</v>
      </c>
      <c r="D1074" s="635"/>
    </row>
    <row r="1075" spans="1:4" x14ac:dyDescent="0.2">
      <c r="A1075" s="635" t="s">
        <v>1345</v>
      </c>
      <c r="B1075" s="636">
        <v>61</v>
      </c>
      <c r="C1075" s="637">
        <v>49.49</v>
      </c>
      <c r="D1075" s="635"/>
    </row>
    <row r="1076" spans="1:4" x14ac:dyDescent="0.2">
      <c r="A1076" s="635" t="s">
        <v>1347</v>
      </c>
      <c r="B1076" s="636">
        <v>368</v>
      </c>
      <c r="C1076" s="637">
        <v>0</v>
      </c>
      <c r="D1076" s="635"/>
    </row>
    <row r="1077" spans="1:4" x14ac:dyDescent="0.2">
      <c r="A1077" s="635" t="s">
        <v>1348</v>
      </c>
      <c r="B1077" s="636">
        <v>249</v>
      </c>
      <c r="C1077" s="637">
        <v>0</v>
      </c>
      <c r="D1077" s="635"/>
    </row>
    <row r="1078" spans="1:4" x14ac:dyDescent="0.2">
      <c r="A1078" s="635" t="s">
        <v>1349</v>
      </c>
      <c r="B1078" s="636">
        <v>144</v>
      </c>
      <c r="C1078" s="637">
        <v>0</v>
      </c>
      <c r="D1078" s="635"/>
    </row>
    <row r="1079" spans="1:4" x14ac:dyDescent="0.2">
      <c r="A1079" s="635" t="s">
        <v>1350</v>
      </c>
      <c r="B1079" s="636">
        <v>73</v>
      </c>
      <c r="C1079" s="637">
        <v>0</v>
      </c>
      <c r="D1079" s="635"/>
    </row>
    <row r="1080" spans="1:4" x14ac:dyDescent="0.2">
      <c r="A1080" s="635" t="s">
        <v>1351</v>
      </c>
      <c r="B1080" s="636">
        <v>367</v>
      </c>
      <c r="C1080" s="637">
        <v>0</v>
      </c>
      <c r="D1080" s="635"/>
    </row>
    <row r="1081" spans="1:4" x14ac:dyDescent="0.2">
      <c r="A1081" s="635" t="s">
        <v>1352</v>
      </c>
      <c r="B1081" s="636">
        <v>118</v>
      </c>
      <c r="C1081" s="637">
        <v>0</v>
      </c>
      <c r="D1081" s="635"/>
    </row>
    <row r="1082" spans="1:4" x14ac:dyDescent="0.2">
      <c r="A1082" s="635" t="s">
        <v>1353</v>
      </c>
      <c r="B1082" s="636">
        <v>64</v>
      </c>
      <c r="C1082" s="637">
        <v>89</v>
      </c>
      <c r="D1082" s="635"/>
    </row>
    <row r="1083" spans="1:4" x14ac:dyDescent="0.2">
      <c r="A1083" s="635" t="s">
        <v>1354</v>
      </c>
      <c r="B1083" s="636">
        <v>191</v>
      </c>
      <c r="C1083" s="637">
        <v>0.91</v>
      </c>
      <c r="D1083" s="635"/>
    </row>
    <row r="1084" spans="1:4" x14ac:dyDescent="0.2">
      <c r="A1084" s="635" t="s">
        <v>1355</v>
      </c>
      <c r="B1084" s="636">
        <v>83</v>
      </c>
      <c r="C1084" s="637">
        <v>0</v>
      </c>
      <c r="D1084" s="635"/>
    </row>
    <row r="1085" spans="1:4" x14ac:dyDescent="0.2">
      <c r="A1085" s="635" t="s">
        <v>1356</v>
      </c>
      <c r="B1085" s="636">
        <v>297</v>
      </c>
      <c r="C1085" s="637">
        <v>123.03</v>
      </c>
      <c r="D1085" s="635"/>
    </row>
    <row r="1086" spans="1:4" x14ac:dyDescent="0.2">
      <c r="A1086" s="635" t="s">
        <v>1357</v>
      </c>
      <c r="B1086" s="636">
        <v>210</v>
      </c>
      <c r="C1086" s="637">
        <v>0</v>
      </c>
      <c r="D1086" s="635"/>
    </row>
    <row r="1087" spans="1:4" x14ac:dyDescent="0.2">
      <c r="A1087" s="635" t="s">
        <v>1358</v>
      </c>
      <c r="B1087" s="636">
        <v>219</v>
      </c>
      <c r="C1087" s="637">
        <v>29.39</v>
      </c>
      <c r="D1087" s="635"/>
    </row>
    <row r="1088" spans="1:4" x14ac:dyDescent="0.2">
      <c r="A1088" s="635" t="s">
        <v>1359</v>
      </c>
      <c r="B1088" s="636">
        <v>127</v>
      </c>
      <c r="C1088" s="637">
        <v>6.37</v>
      </c>
      <c r="D1088" s="635"/>
    </row>
    <row r="1089" spans="1:4" x14ac:dyDescent="0.2">
      <c r="A1089" s="635" t="s">
        <v>1360</v>
      </c>
      <c r="B1089" s="636">
        <v>195</v>
      </c>
      <c r="C1089" s="637">
        <v>321.37</v>
      </c>
      <c r="D1089" s="635"/>
    </row>
    <row r="1090" spans="1:4" x14ac:dyDescent="0.2">
      <c r="A1090" s="635" t="s">
        <v>1361</v>
      </c>
      <c r="B1090" s="636">
        <v>112</v>
      </c>
      <c r="C1090" s="637">
        <v>69.3</v>
      </c>
      <c r="D1090" s="635"/>
    </row>
    <row r="1091" spans="1:4" x14ac:dyDescent="0.2">
      <c r="A1091" s="635" t="s">
        <v>1362</v>
      </c>
      <c r="B1091" s="636">
        <v>97</v>
      </c>
      <c r="C1091" s="637">
        <v>38.54</v>
      </c>
      <c r="D1091" s="635"/>
    </row>
    <row r="1092" spans="1:4" x14ac:dyDescent="0.2">
      <c r="A1092" s="635" t="s">
        <v>1363</v>
      </c>
      <c r="B1092" s="636">
        <v>148</v>
      </c>
      <c r="C1092" s="637">
        <v>73.7</v>
      </c>
      <c r="D1092" s="635"/>
    </row>
    <row r="1093" spans="1:4" x14ac:dyDescent="0.2">
      <c r="A1093" s="635" t="s">
        <v>1364</v>
      </c>
      <c r="B1093" s="636">
        <v>177</v>
      </c>
      <c r="C1093" s="637">
        <v>0</v>
      </c>
      <c r="D1093" s="635"/>
    </row>
    <row r="1094" spans="1:4" x14ac:dyDescent="0.2">
      <c r="A1094" s="635" t="s">
        <v>1365</v>
      </c>
      <c r="B1094" s="636">
        <v>115</v>
      </c>
      <c r="C1094" s="637">
        <v>0</v>
      </c>
      <c r="D1094" s="635"/>
    </row>
    <row r="1095" spans="1:4" x14ac:dyDescent="0.2">
      <c r="A1095" s="635" t="s">
        <v>1366</v>
      </c>
      <c r="B1095" s="636">
        <v>175</v>
      </c>
      <c r="C1095" s="637">
        <v>150.53</v>
      </c>
      <c r="D1095" s="635"/>
    </row>
    <row r="1096" spans="1:4" x14ac:dyDescent="0.2">
      <c r="A1096" s="635" t="s">
        <v>1367</v>
      </c>
      <c r="B1096" s="636">
        <v>61</v>
      </c>
      <c r="C1096" s="637">
        <v>0</v>
      </c>
      <c r="D1096" s="635"/>
    </row>
    <row r="1097" spans="1:4" x14ac:dyDescent="0.2">
      <c r="A1097" s="635" t="s">
        <v>1368</v>
      </c>
      <c r="B1097" s="636">
        <v>181</v>
      </c>
      <c r="C1097" s="637">
        <v>2.06</v>
      </c>
      <c r="D1097" s="635"/>
    </row>
    <row r="1098" spans="1:4" x14ac:dyDescent="0.2">
      <c r="A1098" s="635" t="s">
        <v>1369</v>
      </c>
      <c r="B1098" s="636">
        <v>159</v>
      </c>
      <c r="C1098" s="637">
        <v>100.06</v>
      </c>
      <c r="D1098" s="635"/>
    </row>
    <row r="1099" spans="1:4" x14ac:dyDescent="0.2">
      <c r="A1099" s="635" t="s">
        <v>1370</v>
      </c>
      <c r="B1099" s="636">
        <v>54</v>
      </c>
      <c r="C1099" s="637">
        <v>13.8</v>
      </c>
      <c r="D1099" s="635"/>
    </row>
    <row r="1100" spans="1:4" x14ac:dyDescent="0.2">
      <c r="A1100" s="635" t="s">
        <v>1371</v>
      </c>
      <c r="B1100" s="636">
        <v>114</v>
      </c>
      <c r="C1100" s="637">
        <v>304.16000000000003</v>
      </c>
      <c r="D1100" s="635"/>
    </row>
    <row r="1101" spans="1:4" x14ac:dyDescent="0.2">
      <c r="A1101" s="635" t="s">
        <v>1372</v>
      </c>
      <c r="B1101" s="636">
        <v>70</v>
      </c>
      <c r="C1101" s="637">
        <v>0</v>
      </c>
      <c r="D1101" s="635"/>
    </row>
    <row r="1102" spans="1:4" x14ac:dyDescent="0.2">
      <c r="A1102" s="635" t="s">
        <v>1373</v>
      </c>
      <c r="B1102" s="636">
        <v>446</v>
      </c>
      <c r="C1102" s="637">
        <v>0</v>
      </c>
      <c r="D1102" s="635"/>
    </row>
    <row r="1103" spans="1:4" x14ac:dyDescent="0.2">
      <c r="A1103" s="635" t="s">
        <v>1374</v>
      </c>
      <c r="B1103" s="636">
        <v>90</v>
      </c>
      <c r="C1103" s="637">
        <v>22.92</v>
      </c>
      <c r="D1103" s="635"/>
    </row>
    <row r="1104" spans="1:4" x14ac:dyDescent="0.2">
      <c r="A1104" s="635" t="s">
        <v>1375</v>
      </c>
      <c r="B1104" s="636">
        <v>388</v>
      </c>
      <c r="C1104" s="637">
        <v>206.18</v>
      </c>
      <c r="D1104" s="635"/>
    </row>
    <row r="1105" spans="1:4" x14ac:dyDescent="0.2">
      <c r="A1105" s="635" t="s">
        <v>1376</v>
      </c>
      <c r="B1105" s="636">
        <v>360</v>
      </c>
      <c r="C1105" s="637">
        <v>0</v>
      </c>
      <c r="D1105" s="635"/>
    </row>
    <row r="1106" spans="1:4" x14ac:dyDescent="0.2">
      <c r="A1106" s="635" t="s">
        <v>1377</v>
      </c>
      <c r="B1106" s="636">
        <v>212</v>
      </c>
      <c r="C1106" s="637">
        <v>111.52</v>
      </c>
      <c r="D1106" s="635"/>
    </row>
    <row r="1107" spans="1:4" x14ac:dyDescent="0.2">
      <c r="A1107" s="635" t="s">
        <v>1378</v>
      </c>
      <c r="B1107" s="636">
        <v>44</v>
      </c>
      <c r="C1107" s="637">
        <v>40.840000000000003</v>
      </c>
      <c r="D1107" s="635"/>
    </row>
    <row r="1108" spans="1:4" x14ac:dyDescent="0.2">
      <c r="A1108" s="635" t="s">
        <v>1379</v>
      </c>
      <c r="B1108" s="636">
        <v>148</v>
      </c>
      <c r="C1108" s="637">
        <v>24.3</v>
      </c>
      <c r="D1108" s="635"/>
    </row>
    <row r="1109" spans="1:4" x14ac:dyDescent="0.2">
      <c r="A1109" s="635" t="s">
        <v>1380</v>
      </c>
      <c r="B1109" s="636">
        <v>659</v>
      </c>
      <c r="C1109" s="637">
        <v>0</v>
      </c>
      <c r="D1109" s="635"/>
    </row>
    <row r="1110" spans="1:4" x14ac:dyDescent="0.2">
      <c r="A1110" s="635" t="s">
        <v>1381</v>
      </c>
      <c r="B1110" s="636">
        <v>67</v>
      </c>
      <c r="C1110" s="637">
        <v>49.77</v>
      </c>
      <c r="D1110" s="635"/>
    </row>
    <row r="1111" spans="1:4" x14ac:dyDescent="0.2">
      <c r="A1111" s="635" t="s">
        <v>1382</v>
      </c>
      <c r="B1111" s="636">
        <v>118</v>
      </c>
      <c r="C1111" s="637">
        <v>102.08</v>
      </c>
      <c r="D1111" s="635"/>
    </row>
    <row r="1112" spans="1:4" x14ac:dyDescent="0.2">
      <c r="A1112" s="635" t="s">
        <v>1383</v>
      </c>
      <c r="B1112" s="636">
        <v>198</v>
      </c>
      <c r="C1112" s="637">
        <v>0</v>
      </c>
      <c r="D1112" s="635"/>
    </row>
    <row r="1113" spans="1:4" x14ac:dyDescent="0.2">
      <c r="A1113" s="635" t="s">
        <v>1384</v>
      </c>
      <c r="B1113" s="636">
        <v>83</v>
      </c>
      <c r="C1113" s="637">
        <v>50.77</v>
      </c>
      <c r="D1113" s="635"/>
    </row>
    <row r="1114" spans="1:4" x14ac:dyDescent="0.2">
      <c r="A1114" s="635" t="s">
        <v>1385</v>
      </c>
      <c r="B1114" s="636">
        <v>353</v>
      </c>
      <c r="C1114" s="637">
        <v>0</v>
      </c>
      <c r="D1114" s="635"/>
    </row>
    <row r="1115" spans="1:4" x14ac:dyDescent="0.2">
      <c r="A1115" s="635" t="s">
        <v>1386</v>
      </c>
      <c r="B1115" s="636">
        <v>121</v>
      </c>
      <c r="C1115" s="637">
        <v>0</v>
      </c>
      <c r="D1115" s="635"/>
    </row>
    <row r="1116" spans="1:4" x14ac:dyDescent="0.2">
      <c r="A1116" s="635" t="s">
        <v>1387</v>
      </c>
      <c r="B1116" s="636">
        <v>142</v>
      </c>
      <c r="C1116" s="637">
        <v>0</v>
      </c>
      <c r="D1116" s="635"/>
    </row>
    <row r="1117" spans="1:4" x14ac:dyDescent="0.2">
      <c r="A1117" s="635" t="s">
        <v>1388</v>
      </c>
      <c r="B1117" s="636">
        <v>72</v>
      </c>
      <c r="C1117" s="637">
        <v>23.96</v>
      </c>
      <c r="D1117" s="635"/>
    </row>
    <row r="1118" spans="1:4" x14ac:dyDescent="0.2">
      <c r="A1118" s="635" t="s">
        <v>1389</v>
      </c>
      <c r="B1118" s="636">
        <v>90</v>
      </c>
      <c r="C1118" s="637">
        <v>184.91</v>
      </c>
      <c r="D1118" s="635"/>
    </row>
    <row r="1119" spans="1:4" x14ac:dyDescent="0.2">
      <c r="A1119" s="635" t="s">
        <v>1390</v>
      </c>
      <c r="B1119" s="636">
        <v>429</v>
      </c>
      <c r="C1119" s="637">
        <v>575.47</v>
      </c>
      <c r="D1119" s="635"/>
    </row>
    <row r="1120" spans="1:4" x14ac:dyDescent="0.2">
      <c r="A1120" s="635" t="s">
        <v>1391</v>
      </c>
      <c r="B1120" s="636">
        <v>184</v>
      </c>
      <c r="C1120" s="637">
        <v>0</v>
      </c>
      <c r="D1120" s="635"/>
    </row>
    <row r="1121" spans="1:4" x14ac:dyDescent="0.2">
      <c r="A1121" s="635" t="s">
        <v>1392</v>
      </c>
      <c r="B1121" s="636">
        <v>232</v>
      </c>
      <c r="C1121" s="637">
        <v>446.08</v>
      </c>
      <c r="D1121" s="635"/>
    </row>
    <row r="1122" spans="1:4" x14ac:dyDescent="0.2">
      <c r="A1122" s="635" t="s">
        <v>1393</v>
      </c>
      <c r="B1122" s="636">
        <v>106</v>
      </c>
      <c r="C1122" s="637">
        <v>203.11</v>
      </c>
      <c r="D1122" s="635"/>
    </row>
    <row r="1123" spans="1:4" x14ac:dyDescent="0.2">
      <c r="A1123" s="635" t="s">
        <v>1394</v>
      </c>
      <c r="B1123" s="636">
        <v>174</v>
      </c>
      <c r="C1123" s="637">
        <v>2.04</v>
      </c>
      <c r="D1123" s="635"/>
    </row>
    <row r="1124" spans="1:4" x14ac:dyDescent="0.2">
      <c r="A1124" s="635" t="s">
        <v>1395</v>
      </c>
      <c r="B1124" s="636">
        <v>73</v>
      </c>
      <c r="C1124" s="637">
        <v>32.89</v>
      </c>
      <c r="D1124" s="635"/>
    </row>
    <row r="1125" spans="1:4" x14ac:dyDescent="0.2">
      <c r="A1125" s="635" t="s">
        <v>1396</v>
      </c>
      <c r="B1125" s="636">
        <v>256</v>
      </c>
      <c r="C1125" s="637">
        <v>498.12</v>
      </c>
      <c r="D1125" s="635"/>
    </row>
    <row r="1126" spans="1:4" x14ac:dyDescent="0.2">
      <c r="A1126" s="635" t="s">
        <v>1397</v>
      </c>
      <c r="B1126" s="636">
        <v>301</v>
      </c>
      <c r="C1126" s="637">
        <v>656.43</v>
      </c>
      <c r="D1126" s="635"/>
    </row>
    <row r="1127" spans="1:4" x14ac:dyDescent="0.2">
      <c r="A1127" s="635" t="s">
        <v>1398</v>
      </c>
      <c r="B1127" s="636">
        <v>30</v>
      </c>
      <c r="C1127" s="637">
        <v>53.11</v>
      </c>
      <c r="D1127" s="635" t="s">
        <v>344</v>
      </c>
    </row>
    <row r="1128" spans="1:4" x14ac:dyDescent="0.2">
      <c r="A1128" s="635" t="s">
        <v>1399</v>
      </c>
      <c r="B1128" s="636">
        <v>33</v>
      </c>
      <c r="C1128" s="637">
        <v>109.54</v>
      </c>
      <c r="D1128" s="635" t="s">
        <v>344</v>
      </c>
    </row>
    <row r="1129" spans="1:4" x14ac:dyDescent="0.2">
      <c r="A1129" s="635" t="s">
        <v>1400</v>
      </c>
      <c r="B1129" s="636">
        <v>264</v>
      </c>
      <c r="C1129" s="637">
        <v>0</v>
      </c>
      <c r="D1129" s="635"/>
    </row>
    <row r="1130" spans="1:4" x14ac:dyDescent="0.2">
      <c r="A1130" s="635" t="s">
        <v>1401</v>
      </c>
      <c r="B1130" s="636">
        <v>327</v>
      </c>
      <c r="C1130" s="637">
        <v>101.55</v>
      </c>
      <c r="D1130" s="635"/>
    </row>
    <row r="1131" spans="1:4" x14ac:dyDescent="0.2">
      <c r="A1131" s="635" t="s">
        <v>1402</v>
      </c>
      <c r="B1131" s="636">
        <v>199</v>
      </c>
      <c r="C1131" s="637">
        <v>0</v>
      </c>
      <c r="D1131" s="635"/>
    </row>
    <row r="1132" spans="1:4" x14ac:dyDescent="0.2">
      <c r="A1132" s="635" t="s">
        <v>1403</v>
      </c>
      <c r="B1132" s="636">
        <v>92</v>
      </c>
      <c r="C1132" s="637">
        <v>0</v>
      </c>
      <c r="D1132" s="635"/>
    </row>
    <row r="1133" spans="1:4" x14ac:dyDescent="0.2">
      <c r="A1133" s="635" t="s">
        <v>1404</v>
      </c>
      <c r="B1133" s="636">
        <v>213</v>
      </c>
      <c r="C1133" s="637">
        <v>84.3</v>
      </c>
      <c r="D1133" s="635"/>
    </row>
    <row r="1134" spans="1:4" x14ac:dyDescent="0.2">
      <c r="A1134" s="635" t="s">
        <v>1406</v>
      </c>
      <c r="B1134" s="636">
        <v>149</v>
      </c>
      <c r="C1134" s="637">
        <v>0</v>
      </c>
      <c r="D1134" s="635"/>
    </row>
    <row r="1135" spans="1:4" x14ac:dyDescent="0.2">
      <c r="A1135" s="635" t="s">
        <v>1407</v>
      </c>
      <c r="B1135" s="636">
        <v>132</v>
      </c>
      <c r="C1135" s="637">
        <v>26.68</v>
      </c>
      <c r="D1135" s="635"/>
    </row>
    <row r="1136" spans="1:4" x14ac:dyDescent="0.2">
      <c r="A1136" s="635" t="s">
        <v>1408</v>
      </c>
      <c r="B1136" s="636">
        <v>224</v>
      </c>
      <c r="C1136" s="637">
        <v>0</v>
      </c>
      <c r="D1136" s="635"/>
    </row>
    <row r="1137" spans="1:4" x14ac:dyDescent="0.2">
      <c r="A1137" s="635" t="s">
        <v>1409</v>
      </c>
      <c r="B1137" s="636">
        <v>263</v>
      </c>
      <c r="C1137" s="637">
        <v>0</v>
      </c>
      <c r="D1137" s="635"/>
    </row>
    <row r="1138" spans="1:4" x14ac:dyDescent="0.2">
      <c r="A1138" s="635" t="s">
        <v>1410</v>
      </c>
      <c r="B1138" s="636">
        <v>428</v>
      </c>
      <c r="C1138" s="637">
        <v>0</v>
      </c>
      <c r="D1138" s="635"/>
    </row>
    <row r="1139" spans="1:4" x14ac:dyDescent="0.2">
      <c r="A1139" s="635" t="s">
        <v>1411</v>
      </c>
      <c r="B1139" s="636">
        <v>218</v>
      </c>
      <c r="C1139" s="637">
        <v>112.05</v>
      </c>
      <c r="D1139" s="635"/>
    </row>
    <row r="1140" spans="1:4" x14ac:dyDescent="0.2">
      <c r="A1140" s="635" t="s">
        <v>1412</v>
      </c>
      <c r="B1140" s="636">
        <v>97</v>
      </c>
      <c r="C1140" s="637">
        <v>0</v>
      </c>
      <c r="D1140" s="635"/>
    </row>
    <row r="1141" spans="1:4" x14ac:dyDescent="0.2">
      <c r="A1141" s="635" t="s">
        <v>1413</v>
      </c>
      <c r="B1141" s="636">
        <v>112</v>
      </c>
      <c r="C1141" s="637">
        <v>0</v>
      </c>
      <c r="D1141" s="635"/>
    </row>
    <row r="1142" spans="1:4" x14ac:dyDescent="0.2">
      <c r="A1142" s="635" t="s">
        <v>1414</v>
      </c>
      <c r="B1142" s="636">
        <v>104</v>
      </c>
      <c r="C1142" s="637">
        <v>0</v>
      </c>
      <c r="D1142" s="635"/>
    </row>
    <row r="1143" spans="1:4" x14ac:dyDescent="0.2">
      <c r="A1143" s="635" t="s">
        <v>1415</v>
      </c>
      <c r="B1143" s="636">
        <v>300</v>
      </c>
      <c r="C1143" s="637">
        <v>0</v>
      </c>
      <c r="D1143" s="635"/>
    </row>
    <row r="1144" spans="1:4" x14ac:dyDescent="0.2">
      <c r="A1144" s="635" t="s">
        <v>1416</v>
      </c>
      <c r="B1144" s="636">
        <v>156</v>
      </c>
      <c r="C1144" s="637">
        <v>17.760000000000002</v>
      </c>
      <c r="D1144" s="635"/>
    </row>
    <row r="1145" spans="1:4" x14ac:dyDescent="0.2">
      <c r="A1145" s="635" t="s">
        <v>1417</v>
      </c>
      <c r="B1145" s="636">
        <v>99</v>
      </c>
      <c r="C1145" s="637">
        <v>0</v>
      </c>
      <c r="D1145" s="635"/>
    </row>
    <row r="1146" spans="1:4" x14ac:dyDescent="0.2">
      <c r="A1146" s="635" t="s">
        <v>1418</v>
      </c>
      <c r="B1146" s="636">
        <v>199</v>
      </c>
      <c r="C1146" s="637">
        <v>0</v>
      </c>
      <c r="D1146" s="635"/>
    </row>
    <row r="1147" spans="1:4" x14ac:dyDescent="0.2">
      <c r="A1147" s="635" t="s">
        <v>1419</v>
      </c>
      <c r="B1147" s="636">
        <v>103</v>
      </c>
      <c r="C1147" s="637">
        <v>0</v>
      </c>
      <c r="D1147" s="635"/>
    </row>
    <row r="1148" spans="1:4" x14ac:dyDescent="0.2">
      <c r="A1148" s="635" t="s">
        <v>1420</v>
      </c>
      <c r="B1148" s="636">
        <v>252</v>
      </c>
      <c r="C1148" s="637">
        <v>0</v>
      </c>
      <c r="D1148" s="635"/>
    </row>
    <row r="1149" spans="1:4" x14ac:dyDescent="0.2">
      <c r="A1149" s="635" t="s">
        <v>1421</v>
      </c>
      <c r="B1149" s="636">
        <v>231</v>
      </c>
      <c r="C1149" s="637">
        <v>0</v>
      </c>
      <c r="D1149" s="635"/>
    </row>
    <row r="1150" spans="1:4" x14ac:dyDescent="0.2">
      <c r="A1150" s="635" t="s">
        <v>1422</v>
      </c>
      <c r="B1150" s="636">
        <v>379</v>
      </c>
      <c r="C1150" s="637">
        <v>0</v>
      </c>
      <c r="D1150" s="635"/>
    </row>
    <row r="1151" spans="1:4" x14ac:dyDescent="0.2">
      <c r="A1151" s="635" t="s">
        <v>1423</v>
      </c>
      <c r="B1151" s="636">
        <v>98</v>
      </c>
      <c r="C1151" s="637">
        <v>22.79</v>
      </c>
      <c r="D1151" s="635"/>
    </row>
    <row r="1152" spans="1:4" x14ac:dyDescent="0.2">
      <c r="A1152" s="635" t="s">
        <v>1424</v>
      </c>
      <c r="B1152" s="636">
        <v>162</v>
      </c>
      <c r="C1152" s="637">
        <v>0</v>
      </c>
      <c r="D1152" s="635"/>
    </row>
    <row r="1153" spans="1:4" x14ac:dyDescent="0.2">
      <c r="A1153" s="635" t="s">
        <v>1425</v>
      </c>
      <c r="B1153" s="636">
        <v>138</v>
      </c>
      <c r="C1153" s="637">
        <v>0</v>
      </c>
      <c r="D1153" s="635"/>
    </row>
    <row r="1154" spans="1:4" x14ac:dyDescent="0.2">
      <c r="A1154" s="635" t="s">
        <v>1426</v>
      </c>
      <c r="B1154" s="636">
        <v>125</v>
      </c>
      <c r="C1154" s="637">
        <v>0</v>
      </c>
      <c r="D1154" s="635"/>
    </row>
    <row r="1155" spans="1:4" x14ac:dyDescent="0.2">
      <c r="A1155" s="635" t="s">
        <v>1427</v>
      </c>
      <c r="B1155" s="636">
        <v>146</v>
      </c>
      <c r="C1155" s="637">
        <v>0</v>
      </c>
      <c r="D1155" s="635"/>
    </row>
    <row r="1156" spans="1:4" x14ac:dyDescent="0.2">
      <c r="A1156" s="635" t="s">
        <v>1428</v>
      </c>
      <c r="B1156" s="636">
        <v>74</v>
      </c>
      <c r="C1156" s="637">
        <v>0</v>
      </c>
      <c r="D1156" s="635"/>
    </row>
    <row r="1157" spans="1:4" x14ac:dyDescent="0.2">
      <c r="A1157" s="635" t="s">
        <v>1429</v>
      </c>
      <c r="B1157" s="636">
        <v>215</v>
      </c>
      <c r="C1157" s="637">
        <v>0</v>
      </c>
      <c r="D1157" s="635"/>
    </row>
    <row r="1158" spans="1:4" x14ac:dyDescent="0.2">
      <c r="A1158" s="635" t="s">
        <v>1430</v>
      </c>
      <c r="B1158" s="636">
        <v>129</v>
      </c>
      <c r="C1158" s="637">
        <v>0</v>
      </c>
      <c r="D1158" s="635"/>
    </row>
    <row r="1159" spans="1:4" x14ac:dyDescent="0.2">
      <c r="A1159" s="635" t="s">
        <v>1431</v>
      </c>
      <c r="B1159" s="636">
        <v>175</v>
      </c>
      <c r="C1159" s="637">
        <v>0</v>
      </c>
      <c r="D1159" s="635"/>
    </row>
    <row r="1160" spans="1:4" x14ac:dyDescent="0.2">
      <c r="A1160" s="635" t="s">
        <v>1432</v>
      </c>
      <c r="B1160" s="636">
        <v>123</v>
      </c>
      <c r="C1160" s="637">
        <v>0</v>
      </c>
      <c r="D1160" s="635"/>
    </row>
    <row r="1161" spans="1:4" x14ac:dyDescent="0.2">
      <c r="A1161" s="635" t="s">
        <v>1433</v>
      </c>
      <c r="B1161" s="636">
        <v>142</v>
      </c>
      <c r="C1161" s="637">
        <v>0</v>
      </c>
      <c r="D1161" s="635"/>
    </row>
    <row r="1162" spans="1:4" x14ac:dyDescent="0.2">
      <c r="A1162" s="635" t="s">
        <v>1434</v>
      </c>
      <c r="B1162" s="636">
        <v>52</v>
      </c>
      <c r="C1162" s="637">
        <v>10.36</v>
      </c>
      <c r="D1162" s="635"/>
    </row>
    <row r="1163" spans="1:4" x14ac:dyDescent="0.2">
      <c r="A1163" s="635" t="s">
        <v>1435</v>
      </c>
      <c r="B1163" s="636">
        <v>80</v>
      </c>
      <c r="C1163" s="637">
        <v>0</v>
      </c>
      <c r="D1163" s="635"/>
    </row>
    <row r="1164" spans="1:4" x14ac:dyDescent="0.2">
      <c r="A1164" s="635" t="s">
        <v>1436</v>
      </c>
      <c r="B1164" s="636">
        <v>188</v>
      </c>
      <c r="C1164" s="637">
        <v>0</v>
      </c>
      <c r="D1164" s="635"/>
    </row>
    <row r="1165" spans="1:4" x14ac:dyDescent="0.2">
      <c r="A1165" s="635" t="s">
        <v>1437</v>
      </c>
      <c r="B1165" s="636">
        <v>77</v>
      </c>
      <c r="C1165" s="637">
        <v>0</v>
      </c>
      <c r="D1165" s="635"/>
    </row>
    <row r="1166" spans="1:4" x14ac:dyDescent="0.2">
      <c r="A1166" s="635" t="s">
        <v>1438</v>
      </c>
      <c r="B1166" s="636">
        <v>282</v>
      </c>
      <c r="C1166" s="637">
        <v>408.23</v>
      </c>
      <c r="D1166" s="635"/>
    </row>
    <row r="1167" spans="1:4" x14ac:dyDescent="0.2">
      <c r="A1167" s="635" t="s">
        <v>1439</v>
      </c>
      <c r="B1167" s="636">
        <v>362</v>
      </c>
      <c r="C1167" s="637">
        <v>0</v>
      </c>
      <c r="D1167" s="635"/>
    </row>
    <row r="1168" spans="1:4" x14ac:dyDescent="0.2">
      <c r="A1168" s="635" t="s">
        <v>1440</v>
      </c>
      <c r="B1168" s="636">
        <v>115</v>
      </c>
      <c r="C1168" s="637">
        <v>0</v>
      </c>
      <c r="D1168" s="635"/>
    </row>
    <row r="1169" spans="1:4" x14ac:dyDescent="0.2">
      <c r="A1169" s="635" t="s">
        <v>1441</v>
      </c>
      <c r="B1169" s="636">
        <v>266</v>
      </c>
      <c r="C1169" s="637">
        <v>49.76</v>
      </c>
      <c r="D1169" s="635"/>
    </row>
    <row r="1170" spans="1:4" x14ac:dyDescent="0.2">
      <c r="A1170" s="635" t="s">
        <v>1442</v>
      </c>
      <c r="B1170" s="636">
        <v>263</v>
      </c>
      <c r="C1170" s="637">
        <v>0</v>
      </c>
      <c r="D1170" s="635"/>
    </row>
    <row r="1171" spans="1:4" x14ac:dyDescent="0.2">
      <c r="A1171" s="635" t="s">
        <v>1443</v>
      </c>
      <c r="B1171" s="636">
        <v>299</v>
      </c>
      <c r="C1171" s="637">
        <v>58.63</v>
      </c>
      <c r="D1171" s="635"/>
    </row>
    <row r="1172" spans="1:4" x14ac:dyDescent="0.2">
      <c r="A1172" s="635" t="s">
        <v>1444</v>
      </c>
      <c r="B1172" s="636">
        <v>54</v>
      </c>
      <c r="C1172" s="637">
        <v>0</v>
      </c>
      <c r="D1172" s="635"/>
    </row>
    <row r="1173" spans="1:4" x14ac:dyDescent="0.2">
      <c r="A1173" s="635" t="s">
        <v>1445</v>
      </c>
      <c r="B1173" s="636">
        <v>227</v>
      </c>
      <c r="C1173" s="637">
        <v>0</v>
      </c>
      <c r="D1173" s="635"/>
    </row>
    <row r="1174" spans="1:4" x14ac:dyDescent="0.2">
      <c r="A1174" s="635" t="s">
        <v>1446</v>
      </c>
      <c r="B1174" s="636">
        <v>83</v>
      </c>
      <c r="C1174" s="637">
        <v>0</v>
      </c>
      <c r="D1174" s="635"/>
    </row>
    <row r="1175" spans="1:4" x14ac:dyDescent="0.2">
      <c r="A1175" s="635" t="s">
        <v>1447</v>
      </c>
      <c r="B1175" s="636">
        <v>181</v>
      </c>
      <c r="C1175" s="637">
        <v>167.3</v>
      </c>
      <c r="D1175" s="635"/>
    </row>
    <row r="1176" spans="1:4" x14ac:dyDescent="0.2">
      <c r="A1176" s="635" t="s">
        <v>1448</v>
      </c>
      <c r="B1176" s="636">
        <v>389</v>
      </c>
      <c r="C1176" s="637">
        <v>0</v>
      </c>
      <c r="D1176" s="635"/>
    </row>
    <row r="1177" spans="1:4" x14ac:dyDescent="0.2">
      <c r="A1177" s="635" t="s">
        <v>1449</v>
      </c>
      <c r="B1177" s="636">
        <v>304</v>
      </c>
      <c r="C1177" s="637">
        <v>53.44</v>
      </c>
      <c r="D1177" s="635"/>
    </row>
    <row r="1178" spans="1:4" x14ac:dyDescent="0.2">
      <c r="A1178" s="635" t="s">
        <v>1451</v>
      </c>
      <c r="B1178" s="636">
        <v>133</v>
      </c>
      <c r="C1178" s="637">
        <v>0</v>
      </c>
      <c r="D1178" s="635"/>
    </row>
    <row r="1179" spans="1:4" x14ac:dyDescent="0.2">
      <c r="A1179" s="635" t="s">
        <v>1452</v>
      </c>
      <c r="B1179" s="636">
        <v>264</v>
      </c>
      <c r="C1179" s="637">
        <v>0</v>
      </c>
      <c r="D1179" s="635"/>
    </row>
    <row r="1180" spans="1:4" x14ac:dyDescent="0.2">
      <c r="A1180" s="635" t="s">
        <v>1453</v>
      </c>
      <c r="B1180" s="636">
        <v>274</v>
      </c>
      <c r="C1180" s="637">
        <v>99.89</v>
      </c>
      <c r="D1180" s="635"/>
    </row>
    <row r="1181" spans="1:4" x14ac:dyDescent="0.2">
      <c r="A1181" s="635" t="s">
        <v>1454</v>
      </c>
      <c r="B1181" s="636">
        <v>370</v>
      </c>
      <c r="C1181" s="637">
        <v>231.08</v>
      </c>
      <c r="D1181" s="635"/>
    </row>
    <row r="1182" spans="1:4" x14ac:dyDescent="0.2">
      <c r="A1182" s="635" t="s">
        <v>1455</v>
      </c>
      <c r="B1182" s="636">
        <v>169</v>
      </c>
      <c r="C1182" s="637">
        <v>0</v>
      </c>
      <c r="D1182" s="635"/>
    </row>
    <row r="1183" spans="1:4" x14ac:dyDescent="0.2">
      <c r="A1183" s="635" t="s">
        <v>1456</v>
      </c>
      <c r="B1183" s="636">
        <v>475</v>
      </c>
      <c r="C1183" s="637">
        <v>1502.78</v>
      </c>
      <c r="D1183" s="635"/>
    </row>
    <row r="1184" spans="1:4" x14ac:dyDescent="0.2">
      <c r="A1184" s="635" t="s">
        <v>1457</v>
      </c>
      <c r="B1184" s="636">
        <v>740</v>
      </c>
      <c r="C1184" s="637">
        <v>0</v>
      </c>
      <c r="D1184" s="635"/>
    </row>
    <row r="1185" spans="1:4" x14ac:dyDescent="0.2">
      <c r="A1185" s="635" t="s">
        <v>1458</v>
      </c>
      <c r="B1185" s="636">
        <v>188</v>
      </c>
      <c r="C1185" s="637">
        <v>10.25</v>
      </c>
      <c r="D1185" s="635"/>
    </row>
    <row r="1186" spans="1:4" x14ac:dyDescent="0.2">
      <c r="A1186" s="635" t="s">
        <v>1459</v>
      </c>
      <c r="B1186" s="636">
        <v>108</v>
      </c>
      <c r="C1186" s="637">
        <v>28.85</v>
      </c>
      <c r="D1186" s="635"/>
    </row>
    <row r="1187" spans="1:4" x14ac:dyDescent="0.2">
      <c r="A1187" s="635" t="s">
        <v>1460</v>
      </c>
      <c r="B1187" s="636">
        <v>167</v>
      </c>
      <c r="C1187" s="637">
        <v>0</v>
      </c>
      <c r="D1187" s="635"/>
    </row>
    <row r="1188" spans="1:4" x14ac:dyDescent="0.2">
      <c r="A1188" s="635" t="s">
        <v>1461</v>
      </c>
      <c r="B1188" s="636">
        <v>118</v>
      </c>
      <c r="C1188" s="637">
        <v>0</v>
      </c>
      <c r="D1188" s="635"/>
    </row>
    <row r="1189" spans="1:4" x14ac:dyDescent="0.2">
      <c r="A1189" s="635" t="s">
        <v>1462</v>
      </c>
      <c r="B1189" s="636">
        <v>282</v>
      </c>
      <c r="C1189" s="637">
        <v>0</v>
      </c>
      <c r="D1189" s="635"/>
    </row>
    <row r="1190" spans="1:4" x14ac:dyDescent="0.2">
      <c r="A1190" s="635" t="s">
        <v>1463</v>
      </c>
      <c r="B1190" s="636">
        <v>213</v>
      </c>
      <c r="C1190" s="637">
        <v>204.81</v>
      </c>
      <c r="D1190" s="635"/>
    </row>
    <row r="1191" spans="1:4" x14ac:dyDescent="0.2">
      <c r="A1191" s="635" t="s">
        <v>1464</v>
      </c>
      <c r="B1191" s="636">
        <v>318</v>
      </c>
      <c r="C1191" s="637">
        <v>0</v>
      </c>
      <c r="D1191" s="635"/>
    </row>
    <row r="1192" spans="1:4" x14ac:dyDescent="0.2">
      <c r="A1192" s="635" t="s">
        <v>1465</v>
      </c>
      <c r="B1192" s="636">
        <v>270</v>
      </c>
      <c r="C1192" s="637">
        <v>0</v>
      </c>
      <c r="D1192" s="635"/>
    </row>
    <row r="1193" spans="1:4" x14ac:dyDescent="0.2">
      <c r="A1193" s="635" t="s">
        <v>1466</v>
      </c>
      <c r="B1193" s="636">
        <v>187</v>
      </c>
      <c r="C1193" s="637">
        <v>0</v>
      </c>
      <c r="D1193" s="635"/>
    </row>
    <row r="1194" spans="1:4" x14ac:dyDescent="0.2">
      <c r="A1194" s="635" t="s">
        <v>1467</v>
      </c>
      <c r="B1194" s="636">
        <v>369</v>
      </c>
      <c r="C1194" s="637">
        <v>0</v>
      </c>
      <c r="D1194" s="635"/>
    </row>
    <row r="1195" spans="1:4" x14ac:dyDescent="0.2">
      <c r="A1195" s="635" t="s">
        <v>1468</v>
      </c>
      <c r="B1195" s="636">
        <v>60</v>
      </c>
      <c r="C1195" s="637">
        <v>0</v>
      </c>
      <c r="D1195" s="635"/>
    </row>
    <row r="1196" spans="1:4" x14ac:dyDescent="0.2">
      <c r="A1196" s="635" t="s">
        <v>1469</v>
      </c>
      <c r="B1196" s="636">
        <v>340</v>
      </c>
      <c r="C1196" s="637">
        <v>0</v>
      </c>
      <c r="D1196" s="635"/>
    </row>
    <row r="1197" spans="1:4" x14ac:dyDescent="0.2">
      <c r="A1197" s="635" t="s">
        <v>1470</v>
      </c>
      <c r="B1197" s="636">
        <v>222</v>
      </c>
      <c r="C1197" s="637">
        <v>0</v>
      </c>
      <c r="D1197" s="635"/>
    </row>
    <row r="1198" spans="1:4" x14ac:dyDescent="0.2">
      <c r="A1198" s="635" t="s">
        <v>1471</v>
      </c>
      <c r="B1198" s="636">
        <v>392</v>
      </c>
      <c r="C1198" s="637">
        <v>0</v>
      </c>
      <c r="D1198" s="635"/>
    </row>
    <row r="1199" spans="1:4" x14ac:dyDescent="0.2">
      <c r="A1199" s="635" t="s">
        <v>1472</v>
      </c>
      <c r="B1199" s="636">
        <v>193</v>
      </c>
      <c r="C1199" s="637">
        <v>0</v>
      </c>
      <c r="D1199" s="635"/>
    </row>
    <row r="1200" spans="1:4" x14ac:dyDescent="0.2">
      <c r="A1200" s="635" t="s">
        <v>1473</v>
      </c>
      <c r="B1200" s="636">
        <v>308</v>
      </c>
      <c r="C1200" s="637">
        <v>0</v>
      </c>
      <c r="D1200" s="635"/>
    </row>
    <row r="1201" spans="1:4" x14ac:dyDescent="0.2">
      <c r="A1201" s="635" t="s">
        <v>1474</v>
      </c>
      <c r="B1201" s="636">
        <v>140</v>
      </c>
      <c r="C1201" s="637">
        <v>0</v>
      </c>
      <c r="D1201" s="635"/>
    </row>
    <row r="1202" spans="1:4" x14ac:dyDescent="0.2">
      <c r="A1202" s="635" t="s">
        <v>1475</v>
      </c>
      <c r="B1202" s="636">
        <v>210</v>
      </c>
      <c r="C1202" s="637">
        <v>0</v>
      </c>
      <c r="D1202" s="635"/>
    </row>
    <row r="1203" spans="1:4" x14ac:dyDescent="0.2">
      <c r="A1203" s="635" t="s">
        <v>1476</v>
      </c>
      <c r="B1203" s="636">
        <v>57</v>
      </c>
      <c r="C1203" s="637">
        <v>0</v>
      </c>
      <c r="D1203" s="635"/>
    </row>
    <row r="1204" spans="1:4" x14ac:dyDescent="0.2">
      <c r="A1204" s="635" t="s">
        <v>1477</v>
      </c>
      <c r="B1204" s="636">
        <v>143</v>
      </c>
      <c r="C1204" s="637">
        <v>19.96</v>
      </c>
      <c r="D1204" s="635"/>
    </row>
    <row r="1205" spans="1:4" x14ac:dyDescent="0.2">
      <c r="A1205" s="635" t="s">
        <v>1478</v>
      </c>
      <c r="B1205" s="636">
        <v>435</v>
      </c>
      <c r="C1205" s="637">
        <v>0</v>
      </c>
      <c r="D1205" s="635"/>
    </row>
    <row r="1206" spans="1:4" x14ac:dyDescent="0.2">
      <c r="A1206" s="635" t="s">
        <v>1479</v>
      </c>
      <c r="B1206" s="636">
        <v>114</v>
      </c>
      <c r="C1206" s="637">
        <v>0</v>
      </c>
      <c r="D1206" s="635"/>
    </row>
    <row r="1207" spans="1:4" x14ac:dyDescent="0.2">
      <c r="A1207" s="635" t="s">
        <v>1480</v>
      </c>
      <c r="B1207" s="636">
        <v>228</v>
      </c>
      <c r="C1207" s="637">
        <v>339.79</v>
      </c>
      <c r="D1207" s="635"/>
    </row>
    <row r="1208" spans="1:4" x14ac:dyDescent="0.2">
      <c r="A1208" s="635" t="s">
        <v>1481</v>
      </c>
      <c r="B1208" s="636">
        <v>175</v>
      </c>
      <c r="C1208" s="637">
        <v>0</v>
      </c>
      <c r="D1208" s="635"/>
    </row>
    <row r="1209" spans="1:4" x14ac:dyDescent="0.2">
      <c r="A1209" s="635" t="s">
        <v>1482</v>
      </c>
      <c r="B1209" s="636">
        <v>288</v>
      </c>
      <c r="C1209" s="637">
        <v>19.510000000000002</v>
      </c>
      <c r="D1209" s="635"/>
    </row>
    <row r="1210" spans="1:4" x14ac:dyDescent="0.2">
      <c r="A1210" s="635" t="s">
        <v>1483</v>
      </c>
      <c r="B1210" s="636">
        <v>453</v>
      </c>
      <c r="C1210" s="637">
        <v>0</v>
      </c>
      <c r="D1210" s="635"/>
    </row>
    <row r="1211" spans="1:4" x14ac:dyDescent="0.2">
      <c r="A1211" s="635" t="s">
        <v>1484</v>
      </c>
      <c r="B1211" s="636">
        <v>199</v>
      </c>
      <c r="C1211" s="637">
        <v>0</v>
      </c>
      <c r="D1211" s="635"/>
    </row>
    <row r="1212" spans="1:4" x14ac:dyDescent="0.2">
      <c r="A1212" s="635" t="s">
        <v>1485</v>
      </c>
      <c r="B1212" s="636">
        <v>58</v>
      </c>
      <c r="C1212" s="637">
        <v>0</v>
      </c>
      <c r="D1212" s="635"/>
    </row>
    <row r="1213" spans="1:4" x14ac:dyDescent="0.2">
      <c r="A1213" s="635" t="s">
        <v>1486</v>
      </c>
      <c r="B1213" s="636">
        <v>52</v>
      </c>
      <c r="C1213" s="637">
        <v>0</v>
      </c>
      <c r="D1213" s="635"/>
    </row>
    <row r="1214" spans="1:4" x14ac:dyDescent="0.2">
      <c r="A1214" s="635" t="s">
        <v>1487</v>
      </c>
      <c r="B1214" s="636">
        <v>165</v>
      </c>
      <c r="C1214" s="637">
        <v>0</v>
      </c>
      <c r="D1214" s="635"/>
    </row>
    <row r="1215" spans="1:4" x14ac:dyDescent="0.2">
      <c r="A1215" s="635" t="s">
        <v>1488</v>
      </c>
      <c r="B1215" s="636">
        <v>506</v>
      </c>
      <c r="C1215" s="637">
        <v>0</v>
      </c>
      <c r="D1215" s="635"/>
    </row>
    <row r="1216" spans="1:4" x14ac:dyDescent="0.2">
      <c r="A1216" s="635" t="s">
        <v>1489</v>
      </c>
      <c r="B1216" s="636">
        <v>565</v>
      </c>
      <c r="C1216" s="637">
        <v>0</v>
      </c>
      <c r="D1216" s="635"/>
    </row>
    <row r="1217" spans="1:4" x14ac:dyDescent="0.2">
      <c r="A1217" s="635" t="s">
        <v>1490</v>
      </c>
      <c r="B1217" s="636">
        <v>239</v>
      </c>
      <c r="C1217" s="637">
        <v>0</v>
      </c>
      <c r="D1217" s="635"/>
    </row>
    <row r="1218" spans="1:4" x14ac:dyDescent="0.2">
      <c r="A1218" s="635" t="s">
        <v>1491</v>
      </c>
      <c r="B1218" s="636">
        <v>171</v>
      </c>
      <c r="C1218" s="637">
        <v>0</v>
      </c>
      <c r="D1218" s="635"/>
    </row>
    <row r="1219" spans="1:4" x14ac:dyDescent="0.2">
      <c r="A1219" s="635" t="s">
        <v>1492</v>
      </c>
      <c r="B1219" s="636">
        <v>230</v>
      </c>
      <c r="C1219" s="637">
        <v>130.97999999999999</v>
      </c>
      <c r="D1219" s="635"/>
    </row>
    <row r="1220" spans="1:4" x14ac:dyDescent="0.2">
      <c r="A1220" s="635" t="s">
        <v>1493</v>
      </c>
      <c r="B1220" s="636">
        <v>149</v>
      </c>
      <c r="C1220" s="637">
        <v>0</v>
      </c>
      <c r="D1220" s="635"/>
    </row>
    <row r="1221" spans="1:4" x14ac:dyDescent="0.2">
      <c r="A1221" s="635" t="s">
        <v>1494</v>
      </c>
      <c r="B1221" s="636">
        <v>188</v>
      </c>
      <c r="C1221" s="637">
        <v>0</v>
      </c>
      <c r="D1221" s="635"/>
    </row>
    <row r="1222" spans="1:4" x14ac:dyDescent="0.2">
      <c r="A1222" s="635" t="s">
        <v>1495</v>
      </c>
      <c r="B1222" s="636">
        <v>311</v>
      </c>
      <c r="C1222" s="637">
        <v>0</v>
      </c>
      <c r="D1222" s="635"/>
    </row>
    <row r="1223" spans="1:4" x14ac:dyDescent="0.2">
      <c r="A1223" s="635" t="s">
        <v>1496</v>
      </c>
      <c r="B1223" s="636">
        <v>154</v>
      </c>
      <c r="C1223" s="637">
        <v>0</v>
      </c>
      <c r="D1223" s="635"/>
    </row>
    <row r="1224" spans="1:4" x14ac:dyDescent="0.2">
      <c r="A1224" s="635" t="s">
        <v>1497</v>
      </c>
      <c r="B1224" s="636">
        <v>66</v>
      </c>
      <c r="C1224" s="637">
        <v>0</v>
      </c>
      <c r="D1224" s="635"/>
    </row>
    <row r="1225" spans="1:4" x14ac:dyDescent="0.2">
      <c r="A1225" s="635" t="s">
        <v>1498</v>
      </c>
      <c r="B1225" s="636">
        <v>308</v>
      </c>
      <c r="C1225" s="637">
        <v>0</v>
      </c>
      <c r="D1225" s="635"/>
    </row>
    <row r="1226" spans="1:4" x14ac:dyDescent="0.2">
      <c r="A1226" s="635" t="s">
        <v>1499</v>
      </c>
      <c r="B1226" s="636">
        <v>165</v>
      </c>
      <c r="C1226" s="637">
        <v>0</v>
      </c>
      <c r="D1226" s="635"/>
    </row>
    <row r="1227" spans="1:4" x14ac:dyDescent="0.2">
      <c r="A1227" s="635" t="s">
        <v>1500</v>
      </c>
      <c r="B1227" s="636">
        <v>206</v>
      </c>
      <c r="C1227" s="637">
        <v>0</v>
      </c>
      <c r="D1227" s="635"/>
    </row>
    <row r="1228" spans="1:4" x14ac:dyDescent="0.2">
      <c r="A1228" s="635" t="s">
        <v>1501</v>
      </c>
      <c r="B1228" s="636">
        <v>318</v>
      </c>
      <c r="C1228" s="637">
        <v>0</v>
      </c>
      <c r="D1228" s="635"/>
    </row>
    <row r="1229" spans="1:4" x14ac:dyDescent="0.2">
      <c r="A1229" s="635" t="s">
        <v>1502</v>
      </c>
      <c r="B1229" s="636">
        <v>78</v>
      </c>
      <c r="C1229" s="637">
        <v>0</v>
      </c>
      <c r="D1229" s="635"/>
    </row>
    <row r="1230" spans="1:4" x14ac:dyDescent="0.2">
      <c r="A1230" s="635" t="s">
        <v>1503</v>
      </c>
      <c r="B1230" s="636">
        <v>704</v>
      </c>
      <c r="C1230" s="637">
        <v>0</v>
      </c>
      <c r="D1230" s="635"/>
    </row>
    <row r="1231" spans="1:4" x14ac:dyDescent="0.2">
      <c r="A1231" s="635" t="s">
        <v>1504</v>
      </c>
      <c r="B1231" s="636">
        <v>172</v>
      </c>
      <c r="C1231" s="637">
        <v>20.41</v>
      </c>
      <c r="D1231" s="635"/>
    </row>
    <row r="1232" spans="1:4" x14ac:dyDescent="0.2">
      <c r="A1232" s="635" t="s">
        <v>1505</v>
      </c>
      <c r="B1232" s="636">
        <v>231</v>
      </c>
      <c r="C1232" s="637">
        <v>0</v>
      </c>
      <c r="D1232" s="635"/>
    </row>
    <row r="1233" spans="1:4" x14ac:dyDescent="0.2">
      <c r="A1233" s="635" t="s">
        <v>1506</v>
      </c>
      <c r="B1233" s="636">
        <v>443</v>
      </c>
      <c r="C1233" s="637">
        <v>0</v>
      </c>
      <c r="D1233" s="635"/>
    </row>
    <row r="1234" spans="1:4" x14ac:dyDescent="0.2">
      <c r="A1234" s="635" t="s">
        <v>1507</v>
      </c>
      <c r="B1234" s="636">
        <v>199</v>
      </c>
      <c r="C1234" s="637">
        <v>10.86</v>
      </c>
      <c r="D1234" s="635"/>
    </row>
    <row r="1235" spans="1:4" x14ac:dyDescent="0.2">
      <c r="A1235" s="635" t="s">
        <v>1508</v>
      </c>
      <c r="B1235" s="636">
        <v>90</v>
      </c>
      <c r="C1235" s="637">
        <v>0</v>
      </c>
      <c r="D1235" s="635"/>
    </row>
    <row r="1236" spans="1:4" x14ac:dyDescent="0.2">
      <c r="A1236" s="635" t="s">
        <v>1509</v>
      </c>
      <c r="B1236" s="636">
        <v>104</v>
      </c>
      <c r="C1236" s="637">
        <v>0</v>
      </c>
      <c r="D1236" s="635"/>
    </row>
    <row r="1237" spans="1:4" x14ac:dyDescent="0.2">
      <c r="A1237" s="635" t="s">
        <v>1510</v>
      </c>
      <c r="B1237" s="636">
        <v>232</v>
      </c>
      <c r="C1237" s="637">
        <v>588.21</v>
      </c>
      <c r="D1237" s="635"/>
    </row>
    <row r="1238" spans="1:4" x14ac:dyDescent="0.2">
      <c r="A1238" s="635" t="s">
        <v>1511</v>
      </c>
      <c r="B1238" s="636">
        <v>282</v>
      </c>
      <c r="C1238" s="637">
        <v>0</v>
      </c>
      <c r="D1238" s="635"/>
    </row>
    <row r="1239" spans="1:4" x14ac:dyDescent="0.2">
      <c r="A1239" s="635" t="s">
        <v>1512</v>
      </c>
      <c r="B1239" s="636">
        <v>243</v>
      </c>
      <c r="C1239" s="637">
        <v>0</v>
      </c>
      <c r="D1239" s="635"/>
    </row>
    <row r="1240" spans="1:4" x14ac:dyDescent="0.2">
      <c r="A1240" s="635" t="s">
        <v>1513</v>
      </c>
      <c r="B1240" s="636">
        <v>137</v>
      </c>
      <c r="C1240" s="637">
        <v>153.31</v>
      </c>
      <c r="D1240" s="635"/>
    </row>
    <row r="1241" spans="1:4" x14ac:dyDescent="0.2">
      <c r="A1241" s="635" t="s">
        <v>1514</v>
      </c>
      <c r="B1241" s="636">
        <v>123</v>
      </c>
      <c r="C1241" s="637">
        <v>33.26</v>
      </c>
      <c r="D1241" s="635"/>
    </row>
    <row r="1242" spans="1:4" x14ac:dyDescent="0.2">
      <c r="A1242" s="635" t="s">
        <v>1515</v>
      </c>
      <c r="B1242" s="636">
        <v>336</v>
      </c>
      <c r="C1242" s="637">
        <v>0</v>
      </c>
      <c r="D1242" s="635"/>
    </row>
    <row r="1243" spans="1:4" x14ac:dyDescent="0.2">
      <c r="A1243" s="635" t="s">
        <v>1516</v>
      </c>
      <c r="B1243" s="636">
        <v>193</v>
      </c>
      <c r="C1243" s="637">
        <v>0</v>
      </c>
      <c r="D1243" s="635"/>
    </row>
    <row r="1244" spans="1:4" x14ac:dyDescent="0.2">
      <c r="A1244" s="635" t="s">
        <v>1517</v>
      </c>
      <c r="B1244" s="636">
        <v>106</v>
      </c>
      <c r="C1244" s="637">
        <v>47.71</v>
      </c>
      <c r="D1244" s="635"/>
    </row>
    <row r="1245" spans="1:4" x14ac:dyDescent="0.2">
      <c r="A1245" s="635" t="s">
        <v>1518</v>
      </c>
      <c r="B1245" s="636">
        <v>306</v>
      </c>
      <c r="C1245" s="637">
        <v>59.22</v>
      </c>
      <c r="D1245" s="635"/>
    </row>
    <row r="1246" spans="1:4" x14ac:dyDescent="0.2">
      <c r="A1246" s="635" t="s">
        <v>1519</v>
      </c>
      <c r="B1246" s="636">
        <v>134</v>
      </c>
      <c r="C1246" s="637">
        <v>0</v>
      </c>
      <c r="D1246" s="635"/>
    </row>
    <row r="1247" spans="1:4" x14ac:dyDescent="0.2">
      <c r="A1247" s="635" t="s">
        <v>1520</v>
      </c>
      <c r="B1247" s="636">
        <v>184</v>
      </c>
      <c r="C1247" s="637">
        <v>38.82</v>
      </c>
      <c r="D1247" s="635"/>
    </row>
    <row r="1248" spans="1:4" x14ac:dyDescent="0.2">
      <c r="A1248" s="635" t="s">
        <v>1521</v>
      </c>
      <c r="B1248" s="636">
        <v>283</v>
      </c>
      <c r="C1248" s="637">
        <v>0</v>
      </c>
      <c r="D1248" s="635"/>
    </row>
    <row r="1249" spans="1:4" x14ac:dyDescent="0.2">
      <c r="A1249" s="635" t="s">
        <v>1522</v>
      </c>
      <c r="B1249" s="636">
        <v>398</v>
      </c>
      <c r="C1249" s="637">
        <v>0</v>
      </c>
      <c r="D1249" s="635"/>
    </row>
    <row r="1250" spans="1:4" x14ac:dyDescent="0.2">
      <c r="A1250" s="635" t="s">
        <v>1523</v>
      </c>
      <c r="B1250" s="636">
        <v>251</v>
      </c>
      <c r="C1250" s="637">
        <v>0</v>
      </c>
      <c r="D1250" s="635"/>
    </row>
    <row r="1251" spans="1:4" x14ac:dyDescent="0.2">
      <c r="A1251" s="635" t="s">
        <v>1524</v>
      </c>
      <c r="B1251" s="636">
        <v>58</v>
      </c>
      <c r="C1251" s="637">
        <v>3.44</v>
      </c>
      <c r="D1251" s="635"/>
    </row>
    <row r="1252" spans="1:4" x14ac:dyDescent="0.2">
      <c r="A1252" s="635" t="s">
        <v>1525</v>
      </c>
      <c r="B1252" s="636">
        <v>214</v>
      </c>
      <c r="C1252" s="637">
        <v>0</v>
      </c>
      <c r="D1252" s="635"/>
    </row>
    <row r="1253" spans="1:4" x14ac:dyDescent="0.2">
      <c r="A1253" s="635" t="s">
        <v>1526</v>
      </c>
      <c r="B1253" s="636">
        <v>164</v>
      </c>
      <c r="C1253" s="637">
        <v>0</v>
      </c>
      <c r="D1253" s="635"/>
    </row>
    <row r="1254" spans="1:4" x14ac:dyDescent="0.2">
      <c r="A1254" s="635" t="s">
        <v>1527</v>
      </c>
      <c r="B1254" s="636">
        <v>97</v>
      </c>
      <c r="C1254" s="637">
        <v>0</v>
      </c>
      <c r="D1254" s="635"/>
    </row>
    <row r="1255" spans="1:4" x14ac:dyDescent="0.2">
      <c r="A1255" s="635" t="s">
        <v>1528</v>
      </c>
      <c r="B1255" s="636">
        <v>197</v>
      </c>
      <c r="C1255" s="637">
        <v>0</v>
      </c>
      <c r="D1255" s="635"/>
    </row>
    <row r="1256" spans="1:4" x14ac:dyDescent="0.2">
      <c r="A1256" s="635" t="s">
        <v>1529</v>
      </c>
      <c r="B1256" s="636">
        <v>604</v>
      </c>
      <c r="C1256" s="637">
        <v>0</v>
      </c>
      <c r="D1256" s="635"/>
    </row>
    <row r="1257" spans="1:4" x14ac:dyDescent="0.2">
      <c r="A1257" s="635" t="s">
        <v>1530</v>
      </c>
      <c r="B1257" s="636">
        <v>216</v>
      </c>
      <c r="C1257" s="637">
        <v>0</v>
      </c>
      <c r="D1257" s="635"/>
    </row>
    <row r="1258" spans="1:4" x14ac:dyDescent="0.2">
      <c r="A1258" s="635" t="s">
        <v>1531</v>
      </c>
      <c r="B1258" s="636">
        <v>65</v>
      </c>
      <c r="C1258" s="637">
        <v>0</v>
      </c>
      <c r="D1258" s="635"/>
    </row>
    <row r="1259" spans="1:4" x14ac:dyDescent="0.2">
      <c r="A1259" s="635" t="s">
        <v>1532</v>
      </c>
      <c r="B1259" s="636">
        <v>425</v>
      </c>
      <c r="C1259" s="637">
        <v>0</v>
      </c>
      <c r="D1259" s="635"/>
    </row>
    <row r="1260" spans="1:4" x14ac:dyDescent="0.2">
      <c r="A1260" s="635" t="s">
        <v>1533</v>
      </c>
      <c r="B1260" s="636">
        <v>484</v>
      </c>
      <c r="C1260" s="637">
        <v>0</v>
      </c>
      <c r="D1260" s="635"/>
    </row>
    <row r="1261" spans="1:4" x14ac:dyDescent="0.2">
      <c r="A1261" s="635" t="s">
        <v>1534</v>
      </c>
      <c r="B1261" s="636">
        <v>155</v>
      </c>
      <c r="C1261" s="637">
        <v>210.14</v>
      </c>
      <c r="D1261" s="635"/>
    </row>
    <row r="1262" spans="1:4" x14ac:dyDescent="0.2">
      <c r="A1262" s="635" t="s">
        <v>1535</v>
      </c>
      <c r="B1262" s="636">
        <v>93</v>
      </c>
      <c r="C1262" s="637">
        <v>0</v>
      </c>
      <c r="D1262" s="635"/>
    </row>
    <row r="1263" spans="1:4" x14ac:dyDescent="0.2">
      <c r="A1263" s="635" t="s">
        <v>1536</v>
      </c>
      <c r="B1263" s="636">
        <v>275</v>
      </c>
      <c r="C1263" s="637">
        <v>0</v>
      </c>
      <c r="D1263" s="635"/>
    </row>
    <row r="1264" spans="1:4" x14ac:dyDescent="0.2">
      <c r="A1264" s="635" t="s">
        <v>1537</v>
      </c>
      <c r="B1264" s="636">
        <v>83</v>
      </c>
      <c r="C1264" s="637">
        <v>70.540000000000006</v>
      </c>
      <c r="D1264" s="635"/>
    </row>
    <row r="1265" spans="1:4" x14ac:dyDescent="0.2">
      <c r="A1265" s="635" t="s">
        <v>1538</v>
      </c>
      <c r="B1265" s="636">
        <v>61</v>
      </c>
      <c r="C1265" s="637">
        <v>28.67</v>
      </c>
      <c r="D1265" s="635"/>
    </row>
    <row r="1266" spans="1:4" x14ac:dyDescent="0.2">
      <c r="A1266" s="635" t="s">
        <v>1539</v>
      </c>
      <c r="B1266" s="636">
        <v>192</v>
      </c>
      <c r="C1266" s="637">
        <v>0</v>
      </c>
      <c r="D1266" s="635"/>
    </row>
    <row r="1267" spans="1:4" x14ac:dyDescent="0.2">
      <c r="A1267" s="635" t="s">
        <v>1540</v>
      </c>
      <c r="B1267" s="636">
        <v>312</v>
      </c>
      <c r="C1267" s="637">
        <v>0</v>
      </c>
      <c r="D1267" s="635"/>
    </row>
    <row r="1268" spans="1:4" x14ac:dyDescent="0.2">
      <c r="A1268" s="635" t="s">
        <v>1541</v>
      </c>
      <c r="B1268" s="636">
        <v>235</v>
      </c>
      <c r="C1268" s="637">
        <v>0</v>
      </c>
      <c r="D1268" s="635"/>
    </row>
    <row r="1269" spans="1:4" x14ac:dyDescent="0.2">
      <c r="A1269" s="635" t="s">
        <v>1542</v>
      </c>
      <c r="B1269" s="636">
        <v>189</v>
      </c>
      <c r="C1269" s="637">
        <v>0</v>
      </c>
      <c r="D1269" s="635"/>
    </row>
    <row r="1270" spans="1:4" x14ac:dyDescent="0.2">
      <c r="A1270" s="635" t="s">
        <v>1543</v>
      </c>
      <c r="B1270" s="636">
        <v>81</v>
      </c>
      <c r="C1270" s="637">
        <v>0</v>
      </c>
      <c r="D1270" s="635"/>
    </row>
    <row r="1271" spans="1:4" x14ac:dyDescent="0.2">
      <c r="A1271" s="635" t="s">
        <v>1544</v>
      </c>
      <c r="B1271" s="636">
        <v>240</v>
      </c>
      <c r="C1271" s="637">
        <v>0</v>
      </c>
      <c r="D1271" s="635"/>
    </row>
    <row r="1272" spans="1:4" x14ac:dyDescent="0.2">
      <c r="A1272" s="635" t="s">
        <v>1545</v>
      </c>
      <c r="B1272" s="636">
        <v>230</v>
      </c>
      <c r="C1272" s="637">
        <v>0</v>
      </c>
      <c r="D1272" s="635"/>
    </row>
    <row r="1273" spans="1:4" x14ac:dyDescent="0.2">
      <c r="A1273" s="635" t="s">
        <v>1546</v>
      </c>
      <c r="B1273" s="636">
        <v>98</v>
      </c>
      <c r="C1273" s="637">
        <v>0</v>
      </c>
      <c r="D1273" s="635"/>
    </row>
    <row r="1274" spans="1:4" x14ac:dyDescent="0.2">
      <c r="A1274" s="635" t="s">
        <v>1547</v>
      </c>
      <c r="B1274" s="636">
        <v>236</v>
      </c>
      <c r="C1274" s="637">
        <v>169.19</v>
      </c>
      <c r="D1274" s="635"/>
    </row>
    <row r="1275" spans="1:4" x14ac:dyDescent="0.2">
      <c r="A1275" s="635" t="s">
        <v>1548</v>
      </c>
      <c r="B1275" s="636">
        <v>328</v>
      </c>
      <c r="C1275" s="637">
        <v>0</v>
      </c>
      <c r="D1275" s="635"/>
    </row>
    <row r="1276" spans="1:4" x14ac:dyDescent="0.2">
      <c r="A1276" s="635" t="s">
        <v>1549</v>
      </c>
      <c r="B1276" s="636">
        <v>51</v>
      </c>
      <c r="C1276" s="637">
        <v>48.18</v>
      </c>
      <c r="D1276" s="635"/>
    </row>
    <row r="1277" spans="1:4" x14ac:dyDescent="0.2">
      <c r="A1277" s="635" t="s">
        <v>1550</v>
      </c>
      <c r="B1277" s="636">
        <v>136</v>
      </c>
      <c r="C1277" s="637">
        <v>0</v>
      </c>
      <c r="D1277" s="635"/>
    </row>
    <row r="1278" spans="1:4" x14ac:dyDescent="0.2">
      <c r="A1278" s="635" t="s">
        <v>1551</v>
      </c>
      <c r="B1278" s="636">
        <v>181</v>
      </c>
      <c r="C1278" s="637">
        <v>0</v>
      </c>
      <c r="D1278" s="635"/>
    </row>
    <row r="1279" spans="1:4" x14ac:dyDescent="0.2">
      <c r="A1279" s="635" t="s">
        <v>1552</v>
      </c>
      <c r="B1279" s="636">
        <v>500</v>
      </c>
      <c r="C1279" s="637">
        <v>0</v>
      </c>
      <c r="D1279" s="635"/>
    </row>
    <row r="1280" spans="1:4" x14ac:dyDescent="0.2">
      <c r="A1280" s="635" t="s">
        <v>1553</v>
      </c>
      <c r="B1280" s="636">
        <v>143</v>
      </c>
      <c r="C1280" s="637">
        <v>59.88</v>
      </c>
      <c r="D1280" s="635"/>
    </row>
    <row r="1281" spans="1:4" x14ac:dyDescent="0.2">
      <c r="A1281" s="635" t="s">
        <v>1554</v>
      </c>
      <c r="B1281" s="636">
        <v>274</v>
      </c>
      <c r="C1281" s="637">
        <v>70.38</v>
      </c>
      <c r="D1281" s="635"/>
    </row>
    <row r="1282" spans="1:4" x14ac:dyDescent="0.2">
      <c r="A1282" s="635" t="s">
        <v>1555</v>
      </c>
      <c r="B1282" s="636">
        <v>246</v>
      </c>
      <c r="C1282" s="637">
        <v>0</v>
      </c>
      <c r="D1282" s="635"/>
    </row>
    <row r="1283" spans="1:4" x14ac:dyDescent="0.2">
      <c r="A1283" s="635" t="s">
        <v>1556</v>
      </c>
      <c r="B1283" s="636">
        <v>185</v>
      </c>
      <c r="C1283" s="637">
        <v>0</v>
      </c>
      <c r="D1283" s="635"/>
    </row>
    <row r="1284" spans="1:4" x14ac:dyDescent="0.2">
      <c r="A1284" s="635" t="s">
        <v>1557</v>
      </c>
      <c r="B1284" s="636">
        <v>249</v>
      </c>
      <c r="C1284" s="637">
        <v>0</v>
      </c>
      <c r="D1284" s="635"/>
    </row>
    <row r="1285" spans="1:4" x14ac:dyDescent="0.2">
      <c r="A1285" s="635" t="s">
        <v>1558</v>
      </c>
      <c r="B1285" s="636">
        <v>295</v>
      </c>
      <c r="C1285" s="637">
        <v>51.14</v>
      </c>
      <c r="D1285" s="635"/>
    </row>
    <row r="1286" spans="1:4" x14ac:dyDescent="0.2">
      <c r="A1286" s="635" t="s">
        <v>1559</v>
      </c>
      <c r="B1286" s="636">
        <v>256</v>
      </c>
      <c r="C1286" s="637">
        <v>0</v>
      </c>
      <c r="D1286" s="635"/>
    </row>
    <row r="1287" spans="1:4" x14ac:dyDescent="0.2">
      <c r="A1287" s="635" t="s">
        <v>1560</v>
      </c>
      <c r="B1287" s="636">
        <v>176</v>
      </c>
      <c r="C1287" s="637">
        <v>306.19</v>
      </c>
      <c r="D1287" s="635"/>
    </row>
    <row r="1288" spans="1:4" x14ac:dyDescent="0.2">
      <c r="A1288" s="635" t="s">
        <v>1561</v>
      </c>
      <c r="B1288" s="636">
        <v>104</v>
      </c>
      <c r="C1288" s="637">
        <v>137.77000000000001</v>
      </c>
      <c r="D1288" s="635"/>
    </row>
    <row r="1289" spans="1:4" x14ac:dyDescent="0.2">
      <c r="A1289" s="635" t="s">
        <v>1562</v>
      </c>
      <c r="B1289" s="636">
        <v>362</v>
      </c>
      <c r="C1289" s="637">
        <v>0</v>
      </c>
      <c r="D1289" s="635"/>
    </row>
    <row r="1290" spans="1:4" x14ac:dyDescent="0.2">
      <c r="A1290" s="635" t="s">
        <v>1563</v>
      </c>
      <c r="B1290" s="636">
        <v>205</v>
      </c>
      <c r="C1290" s="637">
        <v>0</v>
      </c>
      <c r="D1290" s="635"/>
    </row>
    <row r="1291" spans="1:4" x14ac:dyDescent="0.2">
      <c r="A1291" s="635" t="s">
        <v>1564</v>
      </c>
      <c r="B1291" s="636">
        <v>122</v>
      </c>
      <c r="C1291" s="637">
        <v>0</v>
      </c>
      <c r="D1291" s="635"/>
    </row>
    <row r="1292" spans="1:4" x14ac:dyDescent="0.2">
      <c r="A1292" s="635" t="s">
        <v>1565</v>
      </c>
      <c r="B1292" s="636">
        <v>157</v>
      </c>
      <c r="C1292" s="637">
        <v>0</v>
      </c>
      <c r="D1292" s="635"/>
    </row>
    <row r="1293" spans="1:4" x14ac:dyDescent="0.2">
      <c r="A1293" s="635" t="s">
        <v>1566</v>
      </c>
      <c r="B1293" s="636">
        <v>285</v>
      </c>
      <c r="C1293" s="637">
        <v>621.12</v>
      </c>
      <c r="D1293" s="635"/>
    </row>
    <row r="1294" spans="1:4" x14ac:dyDescent="0.2">
      <c r="A1294" s="635" t="s">
        <v>1567</v>
      </c>
      <c r="B1294" s="636">
        <v>161</v>
      </c>
      <c r="C1294" s="637">
        <v>150.47999999999999</v>
      </c>
      <c r="D1294" s="635"/>
    </row>
    <row r="1295" spans="1:4" x14ac:dyDescent="0.2">
      <c r="A1295" s="635" t="s">
        <v>1568</v>
      </c>
      <c r="B1295" s="636">
        <v>123</v>
      </c>
      <c r="C1295" s="637">
        <v>0</v>
      </c>
      <c r="D1295" s="635"/>
    </row>
    <row r="1296" spans="1:4" x14ac:dyDescent="0.2">
      <c r="A1296" s="635" t="s">
        <v>1569</v>
      </c>
      <c r="B1296" s="636">
        <v>87</v>
      </c>
      <c r="C1296" s="637">
        <v>0</v>
      </c>
      <c r="D1296" s="635"/>
    </row>
    <row r="1297" spans="1:4" x14ac:dyDescent="0.2">
      <c r="A1297" s="635" t="s">
        <v>1570</v>
      </c>
      <c r="B1297" s="636">
        <v>318</v>
      </c>
      <c r="C1297" s="637">
        <v>0</v>
      </c>
      <c r="D1297" s="635"/>
    </row>
    <row r="1298" spans="1:4" x14ac:dyDescent="0.2">
      <c r="A1298" s="635" t="s">
        <v>1571</v>
      </c>
      <c r="B1298" s="636">
        <v>173</v>
      </c>
      <c r="C1298" s="637">
        <v>0</v>
      </c>
      <c r="D1298" s="635"/>
    </row>
    <row r="1299" spans="1:4" x14ac:dyDescent="0.2">
      <c r="A1299" s="635" t="s">
        <v>1572</v>
      </c>
      <c r="B1299" s="636">
        <v>194</v>
      </c>
      <c r="C1299" s="637">
        <v>24.72</v>
      </c>
      <c r="D1299" s="635"/>
    </row>
    <row r="1300" spans="1:4" x14ac:dyDescent="0.2">
      <c r="A1300" s="635" t="s">
        <v>1573</v>
      </c>
      <c r="B1300" s="636">
        <v>174</v>
      </c>
      <c r="C1300" s="637">
        <v>0</v>
      </c>
      <c r="D1300" s="635"/>
    </row>
    <row r="1301" spans="1:4" x14ac:dyDescent="0.2">
      <c r="A1301" s="635" t="s">
        <v>1574</v>
      </c>
      <c r="B1301" s="636">
        <v>78</v>
      </c>
      <c r="C1301" s="637">
        <v>0</v>
      </c>
      <c r="D1301" s="635"/>
    </row>
    <row r="1302" spans="1:4" x14ac:dyDescent="0.2">
      <c r="A1302" s="635" t="s">
        <v>1575</v>
      </c>
      <c r="B1302" s="636">
        <v>141</v>
      </c>
      <c r="C1302" s="637">
        <v>0</v>
      </c>
      <c r="D1302" s="635"/>
    </row>
    <row r="1303" spans="1:4" x14ac:dyDescent="0.2">
      <c r="A1303" s="635" t="s">
        <v>1576</v>
      </c>
      <c r="B1303" s="636">
        <v>235</v>
      </c>
      <c r="C1303" s="637">
        <v>0</v>
      </c>
      <c r="D1303" s="635"/>
    </row>
    <row r="1304" spans="1:4" x14ac:dyDescent="0.2">
      <c r="A1304" s="635" t="s">
        <v>1577</v>
      </c>
      <c r="B1304" s="636">
        <v>74</v>
      </c>
      <c r="C1304" s="637">
        <v>292.29000000000002</v>
      </c>
      <c r="D1304" s="635"/>
    </row>
    <row r="1305" spans="1:4" x14ac:dyDescent="0.2">
      <c r="A1305" s="635" t="s">
        <v>1578</v>
      </c>
      <c r="B1305" s="636">
        <v>724</v>
      </c>
      <c r="C1305" s="637">
        <v>0</v>
      </c>
      <c r="D1305" s="635"/>
    </row>
    <row r="1306" spans="1:4" x14ac:dyDescent="0.2">
      <c r="A1306" s="635" t="s">
        <v>1579</v>
      </c>
      <c r="B1306" s="636">
        <v>591</v>
      </c>
      <c r="C1306" s="637">
        <v>0</v>
      </c>
      <c r="D1306" s="635"/>
    </row>
    <row r="1307" spans="1:4" x14ac:dyDescent="0.2">
      <c r="A1307" s="635" t="s">
        <v>1580</v>
      </c>
      <c r="B1307" s="636">
        <v>178</v>
      </c>
      <c r="C1307" s="637">
        <v>0</v>
      </c>
      <c r="D1307" s="635"/>
    </row>
    <row r="1308" spans="1:4" x14ac:dyDescent="0.2">
      <c r="A1308" s="635" t="s">
        <v>1581</v>
      </c>
      <c r="B1308" s="636">
        <v>209</v>
      </c>
      <c r="C1308" s="637">
        <v>447.84</v>
      </c>
      <c r="D1308" s="635"/>
    </row>
    <row r="1309" spans="1:4" x14ac:dyDescent="0.2">
      <c r="A1309" s="635" t="s">
        <v>1582</v>
      </c>
      <c r="B1309" s="636">
        <v>85</v>
      </c>
      <c r="C1309" s="637">
        <v>0</v>
      </c>
      <c r="D1309" s="635"/>
    </row>
    <row r="1310" spans="1:4" x14ac:dyDescent="0.2">
      <c r="A1310" s="635" t="s">
        <v>1583</v>
      </c>
      <c r="B1310" s="636">
        <v>287</v>
      </c>
      <c r="C1310" s="637">
        <v>0</v>
      </c>
      <c r="D1310" s="635"/>
    </row>
    <row r="1311" spans="1:4" x14ac:dyDescent="0.2">
      <c r="A1311" s="635" t="s">
        <v>1584</v>
      </c>
      <c r="B1311" s="636">
        <v>140</v>
      </c>
      <c r="C1311" s="637">
        <v>24.01</v>
      </c>
      <c r="D1311" s="635"/>
    </row>
    <row r="1312" spans="1:4" x14ac:dyDescent="0.2">
      <c r="A1312" s="635" t="s">
        <v>1585</v>
      </c>
      <c r="B1312" s="636">
        <v>55</v>
      </c>
      <c r="C1312" s="637">
        <v>0</v>
      </c>
      <c r="D1312" s="635"/>
    </row>
    <row r="1313" spans="1:4" x14ac:dyDescent="0.2">
      <c r="A1313" s="635" t="s">
        <v>1586</v>
      </c>
      <c r="B1313" s="636">
        <v>67</v>
      </c>
      <c r="C1313" s="637">
        <v>21.12</v>
      </c>
      <c r="D1313" s="635"/>
    </row>
    <row r="1314" spans="1:4" x14ac:dyDescent="0.2">
      <c r="A1314" s="635" t="s">
        <v>1587</v>
      </c>
      <c r="B1314" s="636">
        <v>84</v>
      </c>
      <c r="C1314" s="637">
        <v>53.74</v>
      </c>
      <c r="D1314" s="635"/>
    </row>
    <row r="1315" spans="1:4" x14ac:dyDescent="0.2">
      <c r="A1315" s="635" t="s">
        <v>1588</v>
      </c>
      <c r="B1315" s="636">
        <v>199</v>
      </c>
      <c r="C1315" s="637">
        <v>0</v>
      </c>
      <c r="D1315" s="635"/>
    </row>
    <row r="1316" spans="1:4" x14ac:dyDescent="0.2">
      <c r="A1316" s="635" t="s">
        <v>1589</v>
      </c>
      <c r="B1316" s="636">
        <v>114</v>
      </c>
      <c r="C1316" s="637">
        <v>0</v>
      </c>
      <c r="D1316" s="635"/>
    </row>
    <row r="1317" spans="1:4" x14ac:dyDescent="0.2">
      <c r="A1317" s="635" t="s">
        <v>1590</v>
      </c>
      <c r="B1317" s="636">
        <v>89</v>
      </c>
      <c r="C1317" s="637">
        <v>0</v>
      </c>
      <c r="D1317" s="635"/>
    </row>
    <row r="1318" spans="1:4" x14ac:dyDescent="0.2">
      <c r="A1318" s="635" t="s">
        <v>1591</v>
      </c>
      <c r="B1318" s="636">
        <v>116</v>
      </c>
      <c r="C1318" s="637">
        <v>0</v>
      </c>
      <c r="D1318" s="635"/>
    </row>
    <row r="1319" spans="1:4" x14ac:dyDescent="0.2">
      <c r="A1319" s="635" t="s">
        <v>1592</v>
      </c>
      <c r="B1319" s="636">
        <v>380</v>
      </c>
      <c r="C1319" s="637">
        <v>0</v>
      </c>
      <c r="D1319" s="635"/>
    </row>
    <row r="1320" spans="1:4" x14ac:dyDescent="0.2">
      <c r="A1320" s="635" t="s">
        <v>1593</v>
      </c>
      <c r="B1320" s="636">
        <v>370</v>
      </c>
      <c r="C1320" s="637">
        <v>0</v>
      </c>
      <c r="D1320" s="635"/>
    </row>
    <row r="1321" spans="1:4" x14ac:dyDescent="0.2">
      <c r="A1321" s="635" t="s">
        <v>1594</v>
      </c>
      <c r="B1321" s="636">
        <v>219</v>
      </c>
      <c r="C1321" s="637">
        <v>253.96</v>
      </c>
      <c r="D1321" s="635"/>
    </row>
    <row r="1322" spans="1:4" x14ac:dyDescent="0.2">
      <c r="A1322" s="635" t="s">
        <v>1595</v>
      </c>
      <c r="B1322" s="636">
        <v>122</v>
      </c>
      <c r="C1322" s="637">
        <v>0</v>
      </c>
      <c r="D1322" s="635"/>
    </row>
    <row r="1323" spans="1:4" x14ac:dyDescent="0.2">
      <c r="A1323" s="635" t="s">
        <v>1596</v>
      </c>
      <c r="B1323" s="636">
        <v>238</v>
      </c>
      <c r="C1323" s="637">
        <v>0</v>
      </c>
      <c r="D1323" s="635"/>
    </row>
    <row r="1324" spans="1:4" x14ac:dyDescent="0.2">
      <c r="A1324" s="635" t="s">
        <v>1597</v>
      </c>
      <c r="B1324" s="636">
        <v>107</v>
      </c>
      <c r="C1324" s="637">
        <v>0</v>
      </c>
      <c r="D1324" s="635"/>
    </row>
    <row r="1325" spans="1:4" x14ac:dyDescent="0.2">
      <c r="A1325" s="635" t="s">
        <v>1598</v>
      </c>
      <c r="B1325" s="636">
        <v>211</v>
      </c>
      <c r="C1325" s="637">
        <v>0</v>
      </c>
      <c r="D1325" s="635"/>
    </row>
    <row r="1326" spans="1:4" x14ac:dyDescent="0.2">
      <c r="A1326" s="635" t="s">
        <v>1599</v>
      </c>
      <c r="B1326" s="636">
        <v>151</v>
      </c>
      <c r="C1326" s="637">
        <v>0</v>
      </c>
      <c r="D1326" s="635"/>
    </row>
    <row r="1327" spans="1:4" x14ac:dyDescent="0.2">
      <c r="A1327" s="635" t="s">
        <v>1600</v>
      </c>
      <c r="B1327" s="636">
        <v>677</v>
      </c>
      <c r="C1327" s="637">
        <v>0</v>
      </c>
      <c r="D1327" s="635"/>
    </row>
    <row r="1328" spans="1:4" x14ac:dyDescent="0.2">
      <c r="A1328" s="635" t="s">
        <v>1601</v>
      </c>
      <c r="B1328" s="636">
        <v>225</v>
      </c>
      <c r="C1328" s="637">
        <v>0</v>
      </c>
      <c r="D1328" s="635"/>
    </row>
    <row r="1329" spans="1:4" x14ac:dyDescent="0.2">
      <c r="A1329" s="635" t="s">
        <v>1602</v>
      </c>
      <c r="B1329" s="636">
        <v>172</v>
      </c>
      <c r="C1329" s="637">
        <v>0</v>
      </c>
      <c r="D1329" s="635"/>
    </row>
    <row r="1330" spans="1:4" x14ac:dyDescent="0.2">
      <c r="A1330" s="635" t="s">
        <v>1603</v>
      </c>
      <c r="B1330" s="636">
        <v>299</v>
      </c>
      <c r="C1330" s="637">
        <v>0</v>
      </c>
      <c r="D1330" s="635"/>
    </row>
    <row r="1331" spans="1:4" x14ac:dyDescent="0.2">
      <c r="A1331" s="635" t="s">
        <v>1604</v>
      </c>
      <c r="B1331" s="636">
        <v>160</v>
      </c>
      <c r="C1331" s="637">
        <v>0</v>
      </c>
      <c r="D1331" s="635"/>
    </row>
    <row r="1332" spans="1:4" x14ac:dyDescent="0.2">
      <c r="A1332" s="635" t="s">
        <v>1605</v>
      </c>
      <c r="B1332" s="636">
        <v>207</v>
      </c>
      <c r="C1332" s="637">
        <v>0</v>
      </c>
      <c r="D1332" s="635"/>
    </row>
    <row r="1333" spans="1:4" x14ac:dyDescent="0.2">
      <c r="A1333" s="635" t="s">
        <v>1606</v>
      </c>
      <c r="B1333" s="636">
        <v>193</v>
      </c>
      <c r="C1333" s="637">
        <v>7.87</v>
      </c>
      <c r="D1333" s="635"/>
    </row>
    <row r="1334" spans="1:4" x14ac:dyDescent="0.2">
      <c r="A1334" s="635" t="s">
        <v>1607</v>
      </c>
      <c r="B1334" s="636">
        <v>204</v>
      </c>
      <c r="C1334" s="637">
        <v>0</v>
      </c>
      <c r="D1334" s="635"/>
    </row>
    <row r="1335" spans="1:4" x14ac:dyDescent="0.2">
      <c r="A1335" s="635" t="s">
        <v>1608</v>
      </c>
      <c r="B1335" s="636">
        <v>406</v>
      </c>
      <c r="C1335" s="637">
        <v>164.6</v>
      </c>
      <c r="D1335" s="635"/>
    </row>
    <row r="1336" spans="1:4" x14ac:dyDescent="0.2">
      <c r="A1336" s="635" t="s">
        <v>1609</v>
      </c>
      <c r="B1336" s="636">
        <v>89</v>
      </c>
      <c r="C1336" s="637">
        <v>0</v>
      </c>
      <c r="D1336" s="635"/>
    </row>
    <row r="1337" spans="1:4" x14ac:dyDescent="0.2">
      <c r="A1337" s="635" t="s">
        <v>1610</v>
      </c>
      <c r="B1337" s="636">
        <v>51</v>
      </c>
      <c r="C1337" s="637">
        <v>23.81</v>
      </c>
      <c r="D1337" s="635"/>
    </row>
    <row r="1338" spans="1:4" x14ac:dyDescent="0.2">
      <c r="A1338" s="635" t="s">
        <v>1611</v>
      </c>
      <c r="B1338" s="636">
        <v>278</v>
      </c>
      <c r="C1338" s="637">
        <v>0</v>
      </c>
      <c r="D1338" s="635"/>
    </row>
    <row r="1339" spans="1:4" x14ac:dyDescent="0.2">
      <c r="A1339" s="635" t="s">
        <v>1612</v>
      </c>
      <c r="B1339" s="636">
        <v>84</v>
      </c>
      <c r="C1339" s="637">
        <v>0</v>
      </c>
      <c r="D1339" s="635"/>
    </row>
    <row r="1340" spans="1:4" x14ac:dyDescent="0.2">
      <c r="A1340" s="635" t="s">
        <v>1613</v>
      </c>
      <c r="B1340" s="636">
        <v>190</v>
      </c>
      <c r="C1340" s="637">
        <v>0</v>
      </c>
      <c r="D1340" s="635"/>
    </row>
    <row r="1341" spans="1:4" x14ac:dyDescent="0.2">
      <c r="A1341" s="635" t="s">
        <v>1614</v>
      </c>
      <c r="B1341" s="636">
        <v>166</v>
      </c>
      <c r="C1341" s="637">
        <v>0</v>
      </c>
      <c r="D1341" s="635"/>
    </row>
    <row r="1342" spans="1:4" x14ac:dyDescent="0.2">
      <c r="A1342" s="635" t="s">
        <v>1615</v>
      </c>
      <c r="B1342" s="636">
        <v>70</v>
      </c>
      <c r="C1342" s="637">
        <v>0</v>
      </c>
      <c r="D1342" s="635"/>
    </row>
    <row r="1343" spans="1:4" x14ac:dyDescent="0.2">
      <c r="A1343" s="635" t="s">
        <v>1616</v>
      </c>
      <c r="B1343" s="636">
        <v>309</v>
      </c>
      <c r="C1343" s="637">
        <v>0</v>
      </c>
      <c r="D1343" s="635"/>
    </row>
    <row r="1344" spans="1:4" x14ac:dyDescent="0.2">
      <c r="A1344" s="635" t="s">
        <v>1617</v>
      </c>
      <c r="B1344" s="636">
        <v>107</v>
      </c>
      <c r="C1344" s="637">
        <v>0</v>
      </c>
      <c r="D1344" s="635"/>
    </row>
    <row r="1345" spans="1:4" x14ac:dyDescent="0.2">
      <c r="A1345" s="635" t="s">
        <v>1618</v>
      </c>
      <c r="B1345" s="636">
        <v>213</v>
      </c>
      <c r="C1345" s="637">
        <v>0</v>
      </c>
      <c r="D1345" s="635"/>
    </row>
    <row r="1346" spans="1:4" x14ac:dyDescent="0.2">
      <c r="A1346" s="635" t="s">
        <v>1619</v>
      </c>
      <c r="B1346" s="636">
        <v>189</v>
      </c>
      <c r="C1346" s="637">
        <v>0</v>
      </c>
      <c r="D1346" s="635"/>
    </row>
    <row r="1347" spans="1:4" x14ac:dyDescent="0.2">
      <c r="A1347" s="635" t="s">
        <v>1620</v>
      </c>
      <c r="B1347" s="636">
        <v>163</v>
      </c>
      <c r="C1347" s="637">
        <v>0</v>
      </c>
      <c r="D1347" s="635"/>
    </row>
    <row r="1348" spans="1:4" x14ac:dyDescent="0.2">
      <c r="A1348" s="635" t="s">
        <v>1621</v>
      </c>
      <c r="B1348" s="636">
        <v>125</v>
      </c>
      <c r="C1348" s="637">
        <v>0</v>
      </c>
      <c r="D1348" s="635"/>
    </row>
    <row r="1349" spans="1:4" x14ac:dyDescent="0.2">
      <c r="A1349" s="635" t="s">
        <v>1622</v>
      </c>
      <c r="B1349" s="636">
        <v>307</v>
      </c>
      <c r="C1349" s="637">
        <v>10.91</v>
      </c>
      <c r="D1349" s="635"/>
    </row>
    <row r="1350" spans="1:4" x14ac:dyDescent="0.2">
      <c r="A1350" s="635" t="s">
        <v>1623</v>
      </c>
      <c r="B1350" s="636">
        <v>114</v>
      </c>
      <c r="C1350" s="637">
        <v>0</v>
      </c>
      <c r="D1350" s="635"/>
    </row>
    <row r="1351" spans="1:4" x14ac:dyDescent="0.2">
      <c r="A1351" s="635" t="s">
        <v>1624</v>
      </c>
      <c r="B1351" s="636">
        <v>169</v>
      </c>
      <c r="C1351" s="637">
        <v>0</v>
      </c>
      <c r="D1351" s="635"/>
    </row>
    <row r="1352" spans="1:4" x14ac:dyDescent="0.2">
      <c r="A1352" s="635" t="s">
        <v>1625</v>
      </c>
      <c r="B1352" s="636">
        <v>155</v>
      </c>
      <c r="C1352" s="637">
        <v>0</v>
      </c>
      <c r="D1352" s="635"/>
    </row>
    <row r="1353" spans="1:4" x14ac:dyDescent="0.2">
      <c r="A1353" s="635" t="s">
        <v>1626</v>
      </c>
      <c r="B1353" s="636">
        <v>77</v>
      </c>
      <c r="C1353" s="637">
        <v>0</v>
      </c>
      <c r="D1353" s="635"/>
    </row>
    <row r="1354" spans="1:4" x14ac:dyDescent="0.2">
      <c r="A1354" s="635" t="s">
        <v>1627</v>
      </c>
      <c r="B1354" s="636">
        <v>154</v>
      </c>
      <c r="C1354" s="637">
        <v>0</v>
      </c>
      <c r="D1354" s="635"/>
    </row>
    <row r="1355" spans="1:4" x14ac:dyDescent="0.2">
      <c r="A1355" s="635" t="s">
        <v>1628</v>
      </c>
      <c r="B1355" s="636">
        <v>234</v>
      </c>
      <c r="C1355" s="637">
        <v>75.31</v>
      </c>
      <c r="D1355" s="635"/>
    </row>
    <row r="1356" spans="1:4" x14ac:dyDescent="0.2">
      <c r="A1356" s="635" t="s">
        <v>1629</v>
      </c>
      <c r="B1356" s="636">
        <v>90</v>
      </c>
      <c r="C1356" s="637">
        <v>0</v>
      </c>
      <c r="D1356" s="635"/>
    </row>
    <row r="1357" spans="1:4" x14ac:dyDescent="0.2">
      <c r="A1357" s="635" t="s">
        <v>1630</v>
      </c>
      <c r="B1357" s="636">
        <v>230</v>
      </c>
      <c r="C1357" s="637">
        <v>15.03</v>
      </c>
      <c r="D1357" s="635"/>
    </row>
    <row r="1358" spans="1:4" x14ac:dyDescent="0.2">
      <c r="A1358" s="635" t="s">
        <v>1631</v>
      </c>
      <c r="B1358" s="636">
        <v>68</v>
      </c>
      <c r="C1358" s="637">
        <v>51.8</v>
      </c>
      <c r="D1358" s="635"/>
    </row>
    <row r="1359" spans="1:4" x14ac:dyDescent="0.2">
      <c r="A1359" s="635" t="s">
        <v>1632</v>
      </c>
      <c r="B1359" s="636">
        <v>88</v>
      </c>
      <c r="C1359" s="637">
        <v>0</v>
      </c>
      <c r="D1359" s="635"/>
    </row>
    <row r="1360" spans="1:4" x14ac:dyDescent="0.2">
      <c r="A1360" s="635" t="s">
        <v>1633</v>
      </c>
      <c r="B1360" s="636">
        <v>100</v>
      </c>
      <c r="C1360" s="637">
        <v>0</v>
      </c>
      <c r="D1360" s="635"/>
    </row>
    <row r="1361" spans="1:4" x14ac:dyDescent="0.2">
      <c r="A1361" s="635" t="s">
        <v>1634</v>
      </c>
      <c r="B1361" s="636">
        <v>99</v>
      </c>
      <c r="C1361" s="637">
        <v>0</v>
      </c>
      <c r="D1361" s="635"/>
    </row>
    <row r="1362" spans="1:4" x14ac:dyDescent="0.2">
      <c r="A1362" s="635" t="s">
        <v>1635</v>
      </c>
      <c r="B1362" s="636">
        <v>182</v>
      </c>
      <c r="C1362" s="637">
        <v>0</v>
      </c>
      <c r="D1362" s="635"/>
    </row>
    <row r="1363" spans="1:4" x14ac:dyDescent="0.2">
      <c r="A1363" s="635" t="s">
        <v>1636</v>
      </c>
      <c r="B1363" s="636">
        <v>269</v>
      </c>
      <c r="C1363" s="637">
        <v>0</v>
      </c>
      <c r="D1363" s="635"/>
    </row>
    <row r="1364" spans="1:4" x14ac:dyDescent="0.2">
      <c r="A1364" s="635" t="s">
        <v>1637</v>
      </c>
      <c r="B1364" s="636">
        <v>147</v>
      </c>
      <c r="C1364" s="637">
        <v>0</v>
      </c>
      <c r="D1364" s="635"/>
    </row>
    <row r="1365" spans="1:4" x14ac:dyDescent="0.2">
      <c r="A1365" s="635" t="s">
        <v>1638</v>
      </c>
      <c r="B1365" s="636">
        <v>233</v>
      </c>
      <c r="C1365" s="637">
        <v>0</v>
      </c>
      <c r="D1365" s="635"/>
    </row>
    <row r="1366" spans="1:4" x14ac:dyDescent="0.2">
      <c r="A1366" s="635" t="s">
        <v>1639</v>
      </c>
      <c r="B1366" s="636">
        <v>208</v>
      </c>
      <c r="C1366" s="637">
        <v>0</v>
      </c>
      <c r="D1366" s="635"/>
    </row>
    <row r="1367" spans="1:4" x14ac:dyDescent="0.2">
      <c r="A1367" s="635" t="s">
        <v>1640</v>
      </c>
      <c r="B1367" s="636">
        <v>107</v>
      </c>
      <c r="C1367" s="637">
        <v>0</v>
      </c>
      <c r="D1367" s="635"/>
    </row>
    <row r="1368" spans="1:4" x14ac:dyDescent="0.2">
      <c r="A1368" s="635" t="s">
        <v>1641</v>
      </c>
      <c r="B1368" s="636">
        <v>209</v>
      </c>
      <c r="C1368" s="637">
        <v>0</v>
      </c>
      <c r="D1368" s="635"/>
    </row>
    <row r="1369" spans="1:4" x14ac:dyDescent="0.2">
      <c r="A1369" s="635" t="s">
        <v>1642</v>
      </c>
      <c r="B1369" s="636">
        <v>255</v>
      </c>
      <c r="C1369" s="637">
        <v>0</v>
      </c>
      <c r="D1369" s="635"/>
    </row>
    <row r="1370" spans="1:4" x14ac:dyDescent="0.2">
      <c r="A1370" s="635" t="s">
        <v>1643</v>
      </c>
      <c r="B1370" s="636">
        <v>303</v>
      </c>
      <c r="C1370" s="637">
        <v>0</v>
      </c>
      <c r="D1370" s="635"/>
    </row>
    <row r="1371" spans="1:4" x14ac:dyDescent="0.2">
      <c r="A1371" s="635" t="s">
        <v>1644</v>
      </c>
      <c r="B1371" s="636">
        <v>119</v>
      </c>
      <c r="C1371" s="637">
        <v>0</v>
      </c>
      <c r="D1371" s="635"/>
    </row>
    <row r="1372" spans="1:4" x14ac:dyDescent="0.2">
      <c r="A1372" s="635" t="s">
        <v>1645</v>
      </c>
      <c r="B1372" s="636">
        <v>88</v>
      </c>
      <c r="C1372" s="637">
        <v>0</v>
      </c>
      <c r="D1372" s="635"/>
    </row>
    <row r="1373" spans="1:4" x14ac:dyDescent="0.2">
      <c r="A1373" s="635" t="s">
        <v>1646</v>
      </c>
      <c r="B1373" s="636">
        <v>446</v>
      </c>
      <c r="C1373" s="637">
        <v>0</v>
      </c>
      <c r="D1373" s="635"/>
    </row>
    <row r="1374" spans="1:4" x14ac:dyDescent="0.2">
      <c r="A1374" s="635" t="s">
        <v>1647</v>
      </c>
      <c r="B1374" s="636">
        <v>192</v>
      </c>
      <c r="C1374" s="637">
        <v>0</v>
      </c>
      <c r="D1374" s="635"/>
    </row>
    <row r="1375" spans="1:4" x14ac:dyDescent="0.2">
      <c r="A1375" s="635" t="s">
        <v>1648</v>
      </c>
      <c r="B1375" s="636">
        <v>205</v>
      </c>
      <c r="C1375" s="637">
        <v>0</v>
      </c>
      <c r="D1375" s="635"/>
    </row>
    <row r="1376" spans="1:4" x14ac:dyDescent="0.2">
      <c r="A1376" s="635" t="s">
        <v>1649</v>
      </c>
      <c r="B1376" s="636">
        <v>252</v>
      </c>
      <c r="C1376" s="637">
        <v>0</v>
      </c>
      <c r="D1376" s="635"/>
    </row>
    <row r="1377" spans="1:4" x14ac:dyDescent="0.2">
      <c r="A1377" s="635" t="s">
        <v>1650</v>
      </c>
      <c r="B1377" s="636">
        <v>251</v>
      </c>
      <c r="C1377" s="637">
        <v>0</v>
      </c>
      <c r="D1377" s="635"/>
    </row>
    <row r="1378" spans="1:4" x14ac:dyDescent="0.2">
      <c r="A1378" s="635" t="s">
        <v>1651</v>
      </c>
      <c r="B1378" s="636">
        <v>84</v>
      </c>
      <c r="C1378" s="637">
        <v>0</v>
      </c>
      <c r="D1378" s="635"/>
    </row>
    <row r="1379" spans="1:4" x14ac:dyDescent="0.2">
      <c r="A1379" s="635" t="s">
        <v>1652</v>
      </c>
      <c r="B1379" s="636">
        <v>106</v>
      </c>
      <c r="C1379" s="637">
        <v>0</v>
      </c>
      <c r="D1379" s="635"/>
    </row>
    <row r="1380" spans="1:4" x14ac:dyDescent="0.2">
      <c r="A1380" s="635" t="s">
        <v>1653</v>
      </c>
      <c r="B1380" s="636">
        <v>165</v>
      </c>
      <c r="C1380" s="637">
        <v>0</v>
      </c>
      <c r="D1380" s="635"/>
    </row>
    <row r="1381" spans="1:4" x14ac:dyDescent="0.2">
      <c r="A1381" s="635" t="s">
        <v>1654</v>
      </c>
      <c r="B1381" s="636">
        <v>345</v>
      </c>
      <c r="C1381" s="637">
        <v>0</v>
      </c>
      <c r="D1381" s="635"/>
    </row>
    <row r="1382" spans="1:4" x14ac:dyDescent="0.2">
      <c r="A1382" s="635" t="s">
        <v>1655</v>
      </c>
      <c r="B1382" s="636">
        <v>82</v>
      </c>
      <c r="C1382" s="637">
        <v>0</v>
      </c>
      <c r="D1382" s="635"/>
    </row>
    <row r="1383" spans="1:4" x14ac:dyDescent="0.2">
      <c r="A1383" s="635" t="s">
        <v>1656</v>
      </c>
      <c r="B1383" s="636">
        <v>105</v>
      </c>
      <c r="C1383" s="637">
        <v>0</v>
      </c>
      <c r="D1383" s="635"/>
    </row>
    <row r="1384" spans="1:4" x14ac:dyDescent="0.2">
      <c r="A1384" s="635" t="s">
        <v>1657</v>
      </c>
      <c r="B1384" s="636">
        <v>137</v>
      </c>
      <c r="C1384" s="637">
        <v>0</v>
      </c>
      <c r="D1384" s="635"/>
    </row>
    <row r="1385" spans="1:4" x14ac:dyDescent="0.2">
      <c r="A1385" s="635" t="s">
        <v>1658</v>
      </c>
      <c r="B1385" s="636">
        <v>272</v>
      </c>
      <c r="C1385" s="637">
        <v>0</v>
      </c>
      <c r="D1385" s="635"/>
    </row>
    <row r="1386" spans="1:4" x14ac:dyDescent="0.2">
      <c r="A1386" s="635" t="s">
        <v>1659</v>
      </c>
      <c r="B1386" s="636">
        <v>169</v>
      </c>
      <c r="C1386" s="637">
        <v>0</v>
      </c>
      <c r="D1386" s="635"/>
    </row>
    <row r="1387" spans="1:4" x14ac:dyDescent="0.2">
      <c r="A1387" s="635" t="s">
        <v>1660</v>
      </c>
      <c r="B1387" s="636">
        <v>94</v>
      </c>
      <c r="C1387" s="637">
        <v>0</v>
      </c>
      <c r="D1387" s="635"/>
    </row>
    <row r="1388" spans="1:4" x14ac:dyDescent="0.2">
      <c r="A1388" s="635" t="s">
        <v>1661</v>
      </c>
      <c r="B1388" s="636">
        <v>102</v>
      </c>
      <c r="C1388" s="637">
        <v>0</v>
      </c>
      <c r="D1388" s="635"/>
    </row>
    <row r="1389" spans="1:4" x14ac:dyDescent="0.2">
      <c r="A1389" s="635" t="s">
        <v>1662</v>
      </c>
      <c r="B1389" s="636">
        <v>109</v>
      </c>
      <c r="C1389" s="637">
        <v>0</v>
      </c>
      <c r="D1389" s="635"/>
    </row>
    <row r="1390" spans="1:4" x14ac:dyDescent="0.2">
      <c r="A1390" s="635" t="s">
        <v>1663</v>
      </c>
      <c r="B1390" s="636">
        <v>131</v>
      </c>
      <c r="C1390" s="637">
        <v>16.95</v>
      </c>
      <c r="D1390" s="635"/>
    </row>
    <row r="1391" spans="1:4" x14ac:dyDescent="0.2">
      <c r="A1391" s="635" t="s">
        <v>1664</v>
      </c>
      <c r="B1391" s="636">
        <v>170</v>
      </c>
      <c r="C1391" s="637">
        <v>0</v>
      </c>
      <c r="D1391" s="635"/>
    </row>
    <row r="1392" spans="1:4" x14ac:dyDescent="0.2">
      <c r="A1392" s="635" t="s">
        <v>1665</v>
      </c>
      <c r="B1392" s="636">
        <v>128</v>
      </c>
      <c r="C1392" s="637">
        <v>0</v>
      </c>
      <c r="D1392" s="635"/>
    </row>
    <row r="1393" spans="1:4" x14ac:dyDescent="0.2">
      <c r="A1393" s="635" t="s">
        <v>1666</v>
      </c>
      <c r="B1393" s="636">
        <v>238</v>
      </c>
      <c r="C1393" s="637">
        <v>0</v>
      </c>
      <c r="D1393" s="635"/>
    </row>
    <row r="1394" spans="1:4" x14ac:dyDescent="0.2">
      <c r="A1394" s="635" t="s">
        <v>1667</v>
      </c>
      <c r="B1394" s="636">
        <v>95</v>
      </c>
      <c r="C1394" s="637">
        <v>0</v>
      </c>
      <c r="D1394" s="635"/>
    </row>
    <row r="1395" spans="1:4" x14ac:dyDescent="0.2">
      <c r="A1395" s="635" t="s">
        <v>1668</v>
      </c>
      <c r="B1395" s="636">
        <v>109</v>
      </c>
      <c r="C1395" s="637">
        <v>0</v>
      </c>
      <c r="D1395" s="635"/>
    </row>
    <row r="1396" spans="1:4" x14ac:dyDescent="0.2">
      <c r="A1396" s="635" t="s">
        <v>1669</v>
      </c>
      <c r="B1396" s="636">
        <v>216</v>
      </c>
      <c r="C1396" s="637">
        <v>0</v>
      </c>
      <c r="D1396" s="635"/>
    </row>
    <row r="1397" spans="1:4" x14ac:dyDescent="0.2">
      <c r="A1397" s="635" t="s">
        <v>1670</v>
      </c>
      <c r="B1397" s="636">
        <v>168</v>
      </c>
      <c r="C1397" s="637">
        <v>54.52</v>
      </c>
      <c r="D1397" s="635"/>
    </row>
    <row r="1398" spans="1:4" x14ac:dyDescent="0.2">
      <c r="A1398" s="635" t="s">
        <v>1671</v>
      </c>
      <c r="B1398" s="636">
        <v>40</v>
      </c>
      <c r="C1398" s="637">
        <v>0</v>
      </c>
      <c r="D1398" s="635" t="s">
        <v>344</v>
      </c>
    </row>
    <row r="1399" spans="1:4" x14ac:dyDescent="0.2">
      <c r="A1399" s="635" t="s">
        <v>1672</v>
      </c>
      <c r="B1399" s="636">
        <v>130</v>
      </c>
      <c r="C1399" s="637">
        <v>0</v>
      </c>
      <c r="D1399" s="635"/>
    </row>
    <row r="1400" spans="1:4" x14ac:dyDescent="0.2">
      <c r="A1400" s="635" t="s">
        <v>1673</v>
      </c>
      <c r="B1400" s="636">
        <v>82</v>
      </c>
      <c r="C1400" s="637">
        <v>0</v>
      </c>
      <c r="D1400" s="635"/>
    </row>
    <row r="1401" spans="1:4" x14ac:dyDescent="0.2">
      <c r="A1401" s="635" t="s">
        <v>1674</v>
      </c>
      <c r="B1401" s="636">
        <v>135</v>
      </c>
      <c r="C1401" s="637">
        <v>0</v>
      </c>
      <c r="D1401" s="635"/>
    </row>
    <row r="1402" spans="1:4" x14ac:dyDescent="0.2">
      <c r="A1402" s="635" t="s">
        <v>1675</v>
      </c>
      <c r="B1402" s="636">
        <v>116</v>
      </c>
      <c r="C1402" s="637">
        <v>0</v>
      </c>
      <c r="D1402" s="635"/>
    </row>
    <row r="1403" spans="1:4" x14ac:dyDescent="0.2">
      <c r="A1403" s="635" t="s">
        <v>1676</v>
      </c>
      <c r="B1403" s="636">
        <v>115</v>
      </c>
      <c r="C1403" s="637">
        <v>0</v>
      </c>
      <c r="D1403" s="635"/>
    </row>
    <row r="1404" spans="1:4" x14ac:dyDescent="0.2">
      <c r="A1404" s="635" t="s">
        <v>1677</v>
      </c>
      <c r="B1404" s="636">
        <v>102</v>
      </c>
      <c r="C1404" s="637">
        <v>8.14</v>
      </c>
      <c r="D1404" s="635"/>
    </row>
    <row r="1405" spans="1:4" x14ac:dyDescent="0.2">
      <c r="A1405" s="635" t="s">
        <v>1678</v>
      </c>
      <c r="B1405" s="636">
        <v>131</v>
      </c>
      <c r="C1405" s="637">
        <v>0</v>
      </c>
      <c r="D1405" s="635"/>
    </row>
    <row r="1406" spans="1:4" x14ac:dyDescent="0.2">
      <c r="A1406" s="635" t="s">
        <v>1679</v>
      </c>
      <c r="B1406" s="636">
        <v>51</v>
      </c>
      <c r="C1406" s="637">
        <v>0</v>
      </c>
      <c r="D1406" s="635"/>
    </row>
    <row r="1407" spans="1:4" x14ac:dyDescent="0.2">
      <c r="A1407" s="635" t="s">
        <v>1680</v>
      </c>
      <c r="B1407" s="636">
        <v>200</v>
      </c>
      <c r="C1407" s="637">
        <v>0</v>
      </c>
      <c r="D1407" s="635"/>
    </row>
    <row r="1408" spans="1:4" x14ac:dyDescent="0.2">
      <c r="A1408" s="635" t="s">
        <v>1681</v>
      </c>
      <c r="B1408" s="636">
        <v>152</v>
      </c>
      <c r="C1408" s="637">
        <v>0</v>
      </c>
      <c r="D1408" s="635"/>
    </row>
    <row r="1409" spans="1:4" x14ac:dyDescent="0.2">
      <c r="A1409" s="635" t="s">
        <v>1682</v>
      </c>
      <c r="B1409" s="636">
        <v>77</v>
      </c>
      <c r="C1409" s="637">
        <v>0</v>
      </c>
      <c r="D1409" s="635"/>
    </row>
    <row r="1410" spans="1:4" x14ac:dyDescent="0.2">
      <c r="A1410" s="635" t="s">
        <v>1683</v>
      </c>
      <c r="B1410" s="636">
        <v>162</v>
      </c>
      <c r="C1410" s="637">
        <v>0</v>
      </c>
      <c r="D1410" s="635"/>
    </row>
    <row r="1411" spans="1:4" x14ac:dyDescent="0.2">
      <c r="A1411" s="635" t="s">
        <v>1684</v>
      </c>
      <c r="B1411" s="636">
        <v>107</v>
      </c>
      <c r="C1411" s="637">
        <v>0</v>
      </c>
      <c r="D1411" s="635"/>
    </row>
    <row r="1412" spans="1:4" x14ac:dyDescent="0.2">
      <c r="A1412" s="635" t="s">
        <v>1685</v>
      </c>
      <c r="B1412" s="636">
        <v>92</v>
      </c>
      <c r="C1412" s="637">
        <v>0</v>
      </c>
      <c r="D1412" s="635"/>
    </row>
    <row r="1413" spans="1:4" x14ac:dyDescent="0.2">
      <c r="A1413" s="635" t="s">
        <v>1686</v>
      </c>
      <c r="B1413" s="636">
        <v>179</v>
      </c>
      <c r="C1413" s="637">
        <v>0</v>
      </c>
      <c r="D1413" s="635"/>
    </row>
    <row r="1414" spans="1:4" x14ac:dyDescent="0.2">
      <c r="A1414" s="635" t="s">
        <v>1687</v>
      </c>
      <c r="B1414" s="636">
        <v>216</v>
      </c>
      <c r="C1414" s="637">
        <v>0</v>
      </c>
      <c r="D1414" s="635"/>
    </row>
    <row r="1415" spans="1:4" x14ac:dyDescent="0.2">
      <c r="A1415" s="635" t="s">
        <v>1688</v>
      </c>
      <c r="B1415" s="636">
        <v>129</v>
      </c>
      <c r="C1415" s="637">
        <v>0</v>
      </c>
      <c r="D1415" s="635"/>
    </row>
    <row r="1416" spans="1:4" x14ac:dyDescent="0.2">
      <c r="A1416" s="635" t="s">
        <v>1689</v>
      </c>
      <c r="B1416" s="636">
        <v>86</v>
      </c>
      <c r="C1416" s="637">
        <v>21.25</v>
      </c>
      <c r="D1416" s="635"/>
    </row>
    <row r="1417" spans="1:4" x14ac:dyDescent="0.2">
      <c r="A1417" s="635" t="s">
        <v>1690</v>
      </c>
      <c r="B1417" s="636">
        <v>87</v>
      </c>
      <c r="C1417" s="637">
        <v>0</v>
      </c>
      <c r="D1417" s="635"/>
    </row>
    <row r="1418" spans="1:4" x14ac:dyDescent="0.2">
      <c r="A1418" s="635" t="s">
        <v>1691</v>
      </c>
      <c r="B1418" s="636">
        <v>230</v>
      </c>
      <c r="C1418" s="637">
        <v>0</v>
      </c>
      <c r="D1418" s="635"/>
    </row>
    <row r="1419" spans="1:4" x14ac:dyDescent="0.2">
      <c r="A1419" s="635" t="s">
        <v>1692</v>
      </c>
      <c r="B1419" s="636">
        <v>126</v>
      </c>
      <c r="C1419" s="637">
        <v>0</v>
      </c>
      <c r="D1419" s="635"/>
    </row>
    <row r="1420" spans="1:4" x14ac:dyDescent="0.2">
      <c r="A1420" s="635" t="s">
        <v>1693</v>
      </c>
      <c r="B1420" s="636">
        <v>168</v>
      </c>
      <c r="C1420" s="637">
        <v>0</v>
      </c>
      <c r="D1420" s="635"/>
    </row>
    <row r="1421" spans="1:4" x14ac:dyDescent="0.2">
      <c r="A1421" s="635" t="s">
        <v>1694</v>
      </c>
      <c r="B1421" s="636">
        <v>50</v>
      </c>
      <c r="C1421" s="637">
        <v>12.81</v>
      </c>
      <c r="D1421" s="635"/>
    </row>
    <row r="1422" spans="1:4" x14ac:dyDescent="0.2">
      <c r="A1422" s="635" t="s">
        <v>1695</v>
      </c>
      <c r="B1422" s="636">
        <v>81</v>
      </c>
      <c r="C1422" s="637">
        <v>0</v>
      </c>
      <c r="D1422" s="635"/>
    </row>
    <row r="1423" spans="1:4" x14ac:dyDescent="0.2">
      <c r="A1423" s="635" t="s">
        <v>1696</v>
      </c>
      <c r="B1423" s="636">
        <v>187</v>
      </c>
      <c r="C1423" s="637">
        <v>0</v>
      </c>
      <c r="D1423" s="635"/>
    </row>
    <row r="1424" spans="1:4" x14ac:dyDescent="0.2">
      <c r="A1424" s="635" t="s">
        <v>1697</v>
      </c>
      <c r="B1424" s="636">
        <v>142</v>
      </c>
      <c r="C1424" s="637">
        <v>0</v>
      </c>
      <c r="D1424" s="635"/>
    </row>
    <row r="1425" spans="1:4" x14ac:dyDescent="0.2">
      <c r="A1425" s="635" t="s">
        <v>1698</v>
      </c>
      <c r="B1425" s="636">
        <v>97</v>
      </c>
      <c r="C1425" s="637">
        <v>0.66</v>
      </c>
      <c r="D1425" s="635"/>
    </row>
    <row r="1426" spans="1:4" x14ac:dyDescent="0.2">
      <c r="A1426" s="635" t="s">
        <v>1699</v>
      </c>
      <c r="B1426" s="636">
        <v>169</v>
      </c>
      <c r="C1426" s="637">
        <v>0</v>
      </c>
      <c r="D1426" s="635"/>
    </row>
    <row r="1427" spans="1:4" x14ac:dyDescent="0.2">
      <c r="A1427" s="635" t="s">
        <v>1700</v>
      </c>
      <c r="B1427" s="636">
        <v>298</v>
      </c>
      <c r="C1427" s="637">
        <v>0</v>
      </c>
      <c r="D1427" s="635"/>
    </row>
    <row r="1428" spans="1:4" x14ac:dyDescent="0.2">
      <c r="A1428" s="635" t="s">
        <v>1701</v>
      </c>
      <c r="B1428" s="636">
        <v>445</v>
      </c>
      <c r="C1428" s="637">
        <v>0</v>
      </c>
      <c r="D1428" s="635"/>
    </row>
    <row r="1429" spans="1:4" x14ac:dyDescent="0.2">
      <c r="A1429" s="635" t="s">
        <v>1702</v>
      </c>
      <c r="B1429" s="636">
        <v>195</v>
      </c>
      <c r="C1429" s="637">
        <v>0</v>
      </c>
      <c r="D1429" s="635"/>
    </row>
    <row r="1430" spans="1:4" x14ac:dyDescent="0.2">
      <c r="A1430" s="635" t="s">
        <v>1703</v>
      </c>
      <c r="B1430" s="636">
        <v>186</v>
      </c>
      <c r="C1430" s="637">
        <v>0</v>
      </c>
      <c r="D1430" s="635"/>
    </row>
    <row r="1431" spans="1:4" x14ac:dyDescent="0.2">
      <c r="A1431" s="635" t="s">
        <v>1704</v>
      </c>
      <c r="B1431" s="636">
        <v>79</v>
      </c>
      <c r="C1431" s="637">
        <v>0</v>
      </c>
      <c r="D1431" s="635"/>
    </row>
    <row r="1432" spans="1:4" x14ac:dyDescent="0.2">
      <c r="A1432" s="635" t="s">
        <v>1705</v>
      </c>
      <c r="B1432" s="636">
        <v>58</v>
      </c>
      <c r="C1432" s="637">
        <v>0</v>
      </c>
      <c r="D1432" s="635"/>
    </row>
    <row r="1433" spans="1:4" x14ac:dyDescent="0.2">
      <c r="A1433" s="635" t="s">
        <v>1706</v>
      </c>
      <c r="B1433" s="636">
        <v>138</v>
      </c>
      <c r="C1433" s="637">
        <v>0</v>
      </c>
      <c r="D1433" s="635"/>
    </row>
    <row r="1434" spans="1:4" x14ac:dyDescent="0.2">
      <c r="A1434" s="635" t="s">
        <v>1707</v>
      </c>
      <c r="B1434" s="636">
        <v>58</v>
      </c>
      <c r="C1434" s="637">
        <v>0</v>
      </c>
      <c r="D1434" s="635"/>
    </row>
    <row r="1435" spans="1:4" x14ac:dyDescent="0.2">
      <c r="A1435" s="635" t="s">
        <v>1708</v>
      </c>
      <c r="B1435" s="636">
        <v>139</v>
      </c>
      <c r="C1435" s="637">
        <v>70.849999999999994</v>
      </c>
      <c r="D1435" s="635"/>
    </row>
    <row r="1436" spans="1:4" x14ac:dyDescent="0.2">
      <c r="A1436" s="635" t="s">
        <v>1709</v>
      </c>
      <c r="B1436" s="636">
        <v>167</v>
      </c>
      <c r="C1436" s="637">
        <v>184.4</v>
      </c>
      <c r="D1436" s="635"/>
    </row>
    <row r="1437" spans="1:4" x14ac:dyDescent="0.2">
      <c r="A1437" s="635" t="s">
        <v>1710</v>
      </c>
      <c r="B1437" s="636">
        <v>218</v>
      </c>
      <c r="C1437" s="637">
        <v>0</v>
      </c>
      <c r="D1437" s="635"/>
    </row>
    <row r="1438" spans="1:4" x14ac:dyDescent="0.2">
      <c r="A1438" s="635" t="s">
        <v>1711</v>
      </c>
      <c r="B1438" s="636">
        <v>60</v>
      </c>
      <c r="C1438" s="637">
        <v>0</v>
      </c>
      <c r="D1438" s="635"/>
    </row>
    <row r="1439" spans="1:4" x14ac:dyDescent="0.2">
      <c r="A1439" s="635" t="s">
        <v>1712</v>
      </c>
      <c r="B1439" s="636">
        <v>111</v>
      </c>
      <c r="C1439" s="637">
        <v>11.52</v>
      </c>
      <c r="D1439" s="635"/>
    </row>
    <row r="1440" spans="1:4" x14ac:dyDescent="0.2">
      <c r="A1440" s="635" t="s">
        <v>1713</v>
      </c>
      <c r="B1440" s="636">
        <v>4</v>
      </c>
      <c r="C1440" s="637">
        <v>0</v>
      </c>
      <c r="D1440" s="635" t="s">
        <v>344</v>
      </c>
    </row>
    <row r="1441" spans="1:4" x14ac:dyDescent="0.2">
      <c r="A1441" s="635" t="s">
        <v>1714</v>
      </c>
      <c r="B1441" s="636">
        <v>179</v>
      </c>
      <c r="C1441" s="637">
        <v>0</v>
      </c>
      <c r="D1441" s="635"/>
    </row>
    <row r="1442" spans="1:4" x14ac:dyDescent="0.2">
      <c r="A1442" s="635" t="s">
        <v>1715</v>
      </c>
      <c r="B1442" s="636">
        <v>113</v>
      </c>
      <c r="C1442" s="637">
        <v>0</v>
      </c>
      <c r="D1442" s="635"/>
    </row>
    <row r="1443" spans="1:4" x14ac:dyDescent="0.2">
      <c r="A1443" s="635" t="s">
        <v>1716</v>
      </c>
      <c r="B1443" s="636">
        <v>44</v>
      </c>
      <c r="C1443" s="637">
        <v>0</v>
      </c>
      <c r="D1443" s="635"/>
    </row>
    <row r="1444" spans="1:4" x14ac:dyDescent="0.2">
      <c r="A1444" s="635" t="s">
        <v>1717</v>
      </c>
      <c r="B1444" s="636">
        <v>156</v>
      </c>
      <c r="C1444" s="637">
        <v>0</v>
      </c>
      <c r="D1444" s="635"/>
    </row>
    <row r="1445" spans="1:4" x14ac:dyDescent="0.2">
      <c r="A1445" s="635" t="s">
        <v>1718</v>
      </c>
      <c r="B1445" s="636">
        <v>106</v>
      </c>
      <c r="C1445" s="637">
        <v>0</v>
      </c>
      <c r="D1445" s="635"/>
    </row>
    <row r="1446" spans="1:4" x14ac:dyDescent="0.2">
      <c r="A1446" s="635" t="s">
        <v>1719</v>
      </c>
      <c r="B1446" s="636">
        <v>398</v>
      </c>
      <c r="C1446" s="637">
        <v>0</v>
      </c>
      <c r="D1446" s="635"/>
    </row>
    <row r="1447" spans="1:4" x14ac:dyDescent="0.2">
      <c r="A1447" s="635" t="s">
        <v>1720</v>
      </c>
      <c r="B1447" s="636">
        <v>274</v>
      </c>
      <c r="C1447" s="637">
        <v>0</v>
      </c>
      <c r="D1447" s="635"/>
    </row>
    <row r="1448" spans="1:4" x14ac:dyDescent="0.2">
      <c r="A1448" s="635" t="s">
        <v>1721</v>
      </c>
      <c r="B1448" s="636">
        <v>302</v>
      </c>
      <c r="C1448" s="637">
        <v>0</v>
      </c>
      <c r="D1448" s="635"/>
    </row>
    <row r="1449" spans="1:4" x14ac:dyDescent="0.2">
      <c r="A1449" s="635" t="s">
        <v>1722</v>
      </c>
      <c r="B1449" s="636">
        <v>167</v>
      </c>
      <c r="C1449" s="637">
        <v>0</v>
      </c>
      <c r="D1449" s="635"/>
    </row>
    <row r="1450" spans="1:4" x14ac:dyDescent="0.2">
      <c r="A1450" s="635" t="s">
        <v>1723</v>
      </c>
      <c r="B1450" s="636">
        <v>100</v>
      </c>
      <c r="C1450" s="637">
        <v>0</v>
      </c>
      <c r="D1450" s="635"/>
    </row>
    <row r="1451" spans="1:4" x14ac:dyDescent="0.2">
      <c r="A1451" s="635" t="s">
        <v>1724</v>
      </c>
      <c r="B1451" s="636">
        <v>185</v>
      </c>
      <c r="C1451" s="637">
        <v>0</v>
      </c>
      <c r="D1451" s="635"/>
    </row>
    <row r="1452" spans="1:4" x14ac:dyDescent="0.2">
      <c r="A1452" s="635" t="s">
        <v>1725</v>
      </c>
      <c r="B1452" s="636">
        <v>64</v>
      </c>
      <c r="C1452" s="637">
        <v>0</v>
      </c>
      <c r="D1452" s="635"/>
    </row>
    <row r="1453" spans="1:4" x14ac:dyDescent="0.2">
      <c r="A1453" s="635" t="s">
        <v>1726</v>
      </c>
      <c r="B1453" s="636">
        <v>343</v>
      </c>
      <c r="C1453" s="637">
        <v>277.02999999999997</v>
      </c>
      <c r="D1453" s="635"/>
    </row>
    <row r="1454" spans="1:4" x14ac:dyDescent="0.2">
      <c r="A1454" s="635" t="s">
        <v>1727</v>
      </c>
      <c r="B1454" s="636">
        <v>91</v>
      </c>
      <c r="C1454" s="637">
        <v>0</v>
      </c>
      <c r="D1454" s="635"/>
    </row>
    <row r="1455" spans="1:4" x14ac:dyDescent="0.2">
      <c r="A1455" s="635" t="s">
        <v>1728</v>
      </c>
      <c r="B1455" s="636">
        <v>176</v>
      </c>
      <c r="C1455" s="637">
        <v>8.34</v>
      </c>
      <c r="D1455" s="635"/>
    </row>
    <row r="1456" spans="1:4" x14ac:dyDescent="0.2">
      <c r="A1456" s="635" t="s">
        <v>1729</v>
      </c>
      <c r="B1456" s="636">
        <v>104</v>
      </c>
      <c r="C1456" s="637">
        <v>0</v>
      </c>
      <c r="D1456" s="635"/>
    </row>
    <row r="1457" spans="1:4" x14ac:dyDescent="0.2">
      <c r="A1457" s="635" t="s">
        <v>1730</v>
      </c>
      <c r="B1457" s="636">
        <v>95</v>
      </c>
      <c r="C1457" s="637">
        <v>0</v>
      </c>
      <c r="D1457" s="635"/>
    </row>
    <row r="1458" spans="1:4" x14ac:dyDescent="0.2">
      <c r="A1458" s="635" t="s">
        <v>1731</v>
      </c>
      <c r="B1458" s="636">
        <v>235</v>
      </c>
      <c r="C1458" s="637">
        <v>22.8</v>
      </c>
      <c r="D1458" s="635"/>
    </row>
    <row r="1459" spans="1:4" x14ac:dyDescent="0.2">
      <c r="A1459" s="635" t="s">
        <v>1732</v>
      </c>
      <c r="B1459" s="636">
        <v>111</v>
      </c>
      <c r="C1459" s="637">
        <v>0</v>
      </c>
      <c r="D1459" s="635"/>
    </row>
    <row r="1460" spans="1:4" x14ac:dyDescent="0.2">
      <c r="A1460" s="635" t="s">
        <v>1733</v>
      </c>
      <c r="B1460" s="636">
        <v>115</v>
      </c>
      <c r="C1460" s="637">
        <v>46.8</v>
      </c>
      <c r="D1460" s="635"/>
    </row>
    <row r="1461" spans="1:4" x14ac:dyDescent="0.2">
      <c r="A1461" s="635" t="s">
        <v>1734</v>
      </c>
      <c r="B1461" s="636">
        <v>185</v>
      </c>
      <c r="C1461" s="637">
        <v>0</v>
      </c>
      <c r="D1461" s="635"/>
    </row>
    <row r="1462" spans="1:4" x14ac:dyDescent="0.2">
      <c r="A1462" s="635" t="s">
        <v>1735</v>
      </c>
      <c r="B1462" s="636">
        <v>166</v>
      </c>
      <c r="C1462" s="637">
        <v>0</v>
      </c>
      <c r="D1462" s="635"/>
    </row>
    <row r="1463" spans="1:4" x14ac:dyDescent="0.2">
      <c r="A1463" s="635" t="s">
        <v>1736</v>
      </c>
      <c r="B1463" s="636">
        <v>46</v>
      </c>
      <c r="C1463" s="637">
        <v>4.7699999999999996</v>
      </c>
      <c r="D1463" s="635"/>
    </row>
    <row r="1464" spans="1:4" x14ac:dyDescent="0.2">
      <c r="A1464" s="635" t="s">
        <v>1737</v>
      </c>
      <c r="B1464" s="636">
        <v>81</v>
      </c>
      <c r="C1464" s="637">
        <v>0</v>
      </c>
      <c r="D1464" s="635"/>
    </row>
    <row r="1465" spans="1:4" x14ac:dyDescent="0.2">
      <c r="A1465" s="635" t="s">
        <v>1738</v>
      </c>
      <c r="B1465" s="636">
        <v>161</v>
      </c>
      <c r="C1465" s="637">
        <v>0</v>
      </c>
      <c r="D1465" s="635"/>
    </row>
    <row r="1466" spans="1:4" x14ac:dyDescent="0.2">
      <c r="A1466" s="635" t="s">
        <v>1739</v>
      </c>
      <c r="B1466" s="636">
        <v>139</v>
      </c>
      <c r="C1466" s="637">
        <v>0</v>
      </c>
      <c r="D1466" s="635"/>
    </row>
    <row r="1467" spans="1:4" x14ac:dyDescent="0.2">
      <c r="A1467" s="635" t="s">
        <v>1740</v>
      </c>
      <c r="B1467" s="636">
        <v>33</v>
      </c>
      <c r="C1467" s="637">
        <v>26.45</v>
      </c>
      <c r="D1467" s="635" t="s">
        <v>344</v>
      </c>
    </row>
    <row r="1468" spans="1:4" x14ac:dyDescent="0.2">
      <c r="A1468" s="635" t="s">
        <v>1741</v>
      </c>
      <c r="B1468" s="636">
        <v>82</v>
      </c>
      <c r="C1468" s="637">
        <v>0</v>
      </c>
      <c r="D1468" s="635"/>
    </row>
    <row r="1469" spans="1:4" x14ac:dyDescent="0.2">
      <c r="A1469" s="635" t="s">
        <v>1742</v>
      </c>
      <c r="B1469" s="636">
        <v>320</v>
      </c>
      <c r="C1469" s="637">
        <v>0</v>
      </c>
      <c r="D1469" s="635"/>
    </row>
    <row r="1470" spans="1:4" x14ac:dyDescent="0.2">
      <c r="A1470" s="635" t="s">
        <v>1743</v>
      </c>
      <c r="B1470" s="636">
        <v>364</v>
      </c>
      <c r="C1470" s="637">
        <v>0</v>
      </c>
      <c r="D1470" s="635"/>
    </row>
    <row r="1471" spans="1:4" x14ac:dyDescent="0.2">
      <c r="A1471" s="635" t="s">
        <v>1744</v>
      </c>
      <c r="B1471" s="636">
        <v>42</v>
      </c>
      <c r="C1471" s="637">
        <v>0</v>
      </c>
      <c r="D1471" s="635"/>
    </row>
    <row r="1472" spans="1:4" x14ac:dyDescent="0.2">
      <c r="A1472" s="635" t="s">
        <v>1745</v>
      </c>
      <c r="B1472" s="636">
        <v>111</v>
      </c>
      <c r="C1472" s="637">
        <v>183.65</v>
      </c>
      <c r="D1472" s="635"/>
    </row>
    <row r="1473" spans="1:4" x14ac:dyDescent="0.2">
      <c r="A1473" s="635" t="s">
        <v>1746</v>
      </c>
      <c r="B1473" s="636">
        <v>63</v>
      </c>
      <c r="C1473" s="637">
        <v>0</v>
      </c>
      <c r="D1473" s="635"/>
    </row>
    <row r="1474" spans="1:4" x14ac:dyDescent="0.2">
      <c r="A1474" s="635" t="s">
        <v>1747</v>
      </c>
      <c r="B1474" s="636">
        <v>289</v>
      </c>
      <c r="C1474" s="637">
        <v>0</v>
      </c>
      <c r="D1474" s="635"/>
    </row>
    <row r="1475" spans="1:4" x14ac:dyDescent="0.2">
      <c r="A1475" s="635" t="s">
        <v>1748</v>
      </c>
      <c r="B1475" s="636">
        <v>269</v>
      </c>
      <c r="C1475" s="637">
        <v>0</v>
      </c>
      <c r="D1475" s="635"/>
    </row>
    <row r="1476" spans="1:4" x14ac:dyDescent="0.2">
      <c r="A1476" s="635" t="s">
        <v>1749</v>
      </c>
      <c r="B1476" s="636">
        <v>397</v>
      </c>
      <c r="C1476" s="637">
        <v>0</v>
      </c>
      <c r="D1476" s="635"/>
    </row>
    <row r="1477" spans="1:4" x14ac:dyDescent="0.2">
      <c r="A1477" s="635" t="s">
        <v>1750</v>
      </c>
      <c r="B1477" s="636">
        <v>250</v>
      </c>
      <c r="C1477" s="637">
        <v>0</v>
      </c>
      <c r="D1477" s="635"/>
    </row>
    <row r="1478" spans="1:4" x14ac:dyDescent="0.2">
      <c r="A1478" s="635" t="s">
        <v>1751</v>
      </c>
      <c r="B1478" s="636">
        <v>88</v>
      </c>
      <c r="C1478" s="637">
        <v>33.51</v>
      </c>
      <c r="D1478" s="635"/>
    </row>
    <row r="1479" spans="1:4" x14ac:dyDescent="0.2">
      <c r="A1479" s="635" t="s">
        <v>1752</v>
      </c>
      <c r="B1479" s="636">
        <v>159</v>
      </c>
      <c r="C1479" s="637">
        <v>0</v>
      </c>
      <c r="D1479" s="635"/>
    </row>
    <row r="1480" spans="1:4" x14ac:dyDescent="0.2">
      <c r="A1480" s="635" t="s">
        <v>1753</v>
      </c>
      <c r="B1480" s="636">
        <v>169</v>
      </c>
      <c r="C1480" s="637">
        <v>207.41</v>
      </c>
      <c r="D1480" s="635"/>
    </row>
    <row r="1481" spans="1:4" x14ac:dyDescent="0.2">
      <c r="A1481" s="635" t="s">
        <v>1754</v>
      </c>
      <c r="B1481" s="636">
        <v>45</v>
      </c>
      <c r="C1481" s="637">
        <v>0</v>
      </c>
      <c r="D1481" s="635"/>
    </row>
    <row r="1482" spans="1:4" x14ac:dyDescent="0.2">
      <c r="A1482" s="635" t="s">
        <v>1755</v>
      </c>
      <c r="B1482" s="636">
        <v>397</v>
      </c>
      <c r="C1482" s="637">
        <v>0</v>
      </c>
      <c r="D1482" s="635"/>
    </row>
    <row r="1483" spans="1:4" x14ac:dyDescent="0.2">
      <c r="A1483" s="635" t="s">
        <v>1756</v>
      </c>
      <c r="B1483" s="636">
        <v>393</v>
      </c>
      <c r="C1483" s="637">
        <v>0</v>
      </c>
      <c r="D1483" s="635"/>
    </row>
    <row r="1484" spans="1:4" x14ac:dyDescent="0.2">
      <c r="A1484" s="635" t="s">
        <v>1758</v>
      </c>
      <c r="B1484" s="636">
        <v>55</v>
      </c>
      <c r="C1484" s="637">
        <v>0</v>
      </c>
      <c r="D1484" s="635"/>
    </row>
    <row r="1485" spans="1:4" x14ac:dyDescent="0.2">
      <c r="A1485" s="635" t="s">
        <v>1759</v>
      </c>
      <c r="B1485" s="636">
        <v>215</v>
      </c>
      <c r="C1485" s="637">
        <v>0</v>
      </c>
      <c r="D1485" s="635"/>
    </row>
    <row r="1486" spans="1:4" x14ac:dyDescent="0.2">
      <c r="A1486" s="635" t="s">
        <v>1760</v>
      </c>
      <c r="B1486" s="636">
        <v>314</v>
      </c>
      <c r="C1486" s="637">
        <v>0</v>
      </c>
      <c r="D1486" s="635"/>
    </row>
    <row r="1487" spans="1:4" x14ac:dyDescent="0.2">
      <c r="A1487" s="635" t="s">
        <v>1761</v>
      </c>
      <c r="B1487" s="636">
        <v>117</v>
      </c>
      <c r="C1487" s="637">
        <v>1.92</v>
      </c>
      <c r="D1487" s="635"/>
    </row>
    <row r="1488" spans="1:4" x14ac:dyDescent="0.2">
      <c r="A1488" s="635" t="s">
        <v>1762</v>
      </c>
      <c r="B1488" s="636">
        <v>204</v>
      </c>
      <c r="C1488" s="637">
        <v>0</v>
      </c>
      <c r="D1488" s="635"/>
    </row>
    <row r="1489" spans="1:4" x14ac:dyDescent="0.2">
      <c r="A1489" s="635" t="s">
        <v>1763</v>
      </c>
      <c r="B1489" s="636">
        <v>152</v>
      </c>
      <c r="C1489" s="637">
        <v>0</v>
      </c>
      <c r="D1489" s="635"/>
    </row>
    <row r="1490" spans="1:4" x14ac:dyDescent="0.2">
      <c r="A1490" s="635" t="s">
        <v>1764</v>
      </c>
      <c r="B1490" s="636">
        <v>203</v>
      </c>
      <c r="C1490" s="637">
        <v>0</v>
      </c>
      <c r="D1490" s="635"/>
    </row>
    <row r="1491" spans="1:4" x14ac:dyDescent="0.2">
      <c r="A1491" s="635" t="s">
        <v>1765</v>
      </c>
      <c r="B1491" s="636">
        <v>138</v>
      </c>
      <c r="C1491" s="637">
        <v>0</v>
      </c>
      <c r="D1491" s="635"/>
    </row>
    <row r="1492" spans="1:4" x14ac:dyDescent="0.2">
      <c r="A1492" s="635" t="s">
        <v>1766</v>
      </c>
      <c r="B1492" s="636">
        <v>88</v>
      </c>
      <c r="C1492" s="637">
        <v>0</v>
      </c>
      <c r="D1492" s="635"/>
    </row>
    <row r="1493" spans="1:4" x14ac:dyDescent="0.2">
      <c r="A1493" s="635" t="s">
        <v>1767</v>
      </c>
      <c r="B1493" s="636">
        <v>101</v>
      </c>
      <c r="C1493" s="637">
        <v>0</v>
      </c>
      <c r="D1493" s="635"/>
    </row>
    <row r="1494" spans="1:4" x14ac:dyDescent="0.2">
      <c r="A1494" s="635" t="s">
        <v>1768</v>
      </c>
      <c r="B1494" s="636">
        <v>159</v>
      </c>
      <c r="C1494" s="637">
        <v>0</v>
      </c>
      <c r="D1494" s="635"/>
    </row>
    <row r="1495" spans="1:4" x14ac:dyDescent="0.2">
      <c r="A1495" s="635" t="s">
        <v>1769</v>
      </c>
      <c r="B1495" s="636">
        <v>52</v>
      </c>
      <c r="C1495" s="637">
        <v>0</v>
      </c>
      <c r="D1495" s="635"/>
    </row>
    <row r="1496" spans="1:4" x14ac:dyDescent="0.2">
      <c r="A1496" s="635" t="s">
        <v>1770</v>
      </c>
      <c r="B1496" s="636">
        <v>55</v>
      </c>
      <c r="C1496" s="637">
        <v>0</v>
      </c>
      <c r="D1496" s="635"/>
    </row>
    <row r="1497" spans="1:4" x14ac:dyDescent="0.2">
      <c r="A1497" s="635" t="s">
        <v>1771</v>
      </c>
      <c r="B1497" s="636">
        <v>133</v>
      </c>
      <c r="C1497" s="637">
        <v>10.02</v>
      </c>
      <c r="D1497" s="635"/>
    </row>
    <row r="1498" spans="1:4" x14ac:dyDescent="0.2">
      <c r="A1498" s="635" t="s">
        <v>1772</v>
      </c>
      <c r="B1498" s="636">
        <v>96</v>
      </c>
      <c r="C1498" s="637">
        <v>0</v>
      </c>
      <c r="D1498" s="635"/>
    </row>
    <row r="1499" spans="1:4" x14ac:dyDescent="0.2">
      <c r="A1499" s="635" t="s">
        <v>1773</v>
      </c>
      <c r="B1499" s="636">
        <v>127</v>
      </c>
      <c r="C1499" s="637">
        <v>0</v>
      </c>
      <c r="D1499" s="635"/>
    </row>
    <row r="1500" spans="1:4" x14ac:dyDescent="0.2">
      <c r="A1500" s="635" t="s">
        <v>1774</v>
      </c>
      <c r="B1500" s="636">
        <v>204</v>
      </c>
      <c r="C1500" s="637">
        <v>0</v>
      </c>
      <c r="D1500" s="635"/>
    </row>
    <row r="1501" spans="1:4" x14ac:dyDescent="0.2">
      <c r="A1501" s="635" t="s">
        <v>1775</v>
      </c>
      <c r="B1501" s="636">
        <v>122</v>
      </c>
      <c r="C1501" s="637">
        <v>0</v>
      </c>
      <c r="D1501" s="635"/>
    </row>
    <row r="1502" spans="1:4" x14ac:dyDescent="0.2">
      <c r="A1502" s="635" t="s">
        <v>1776</v>
      </c>
      <c r="B1502" s="636">
        <v>269</v>
      </c>
      <c r="C1502" s="637">
        <v>0</v>
      </c>
      <c r="D1502" s="635"/>
    </row>
    <row r="1503" spans="1:4" x14ac:dyDescent="0.2">
      <c r="A1503" s="635" t="s">
        <v>1777</v>
      </c>
      <c r="B1503" s="636">
        <v>97</v>
      </c>
      <c r="C1503" s="637">
        <v>50.33</v>
      </c>
      <c r="D1503" s="635"/>
    </row>
    <row r="1504" spans="1:4" x14ac:dyDescent="0.2">
      <c r="A1504" s="635" t="s">
        <v>1778</v>
      </c>
      <c r="B1504" s="636">
        <v>208</v>
      </c>
      <c r="C1504" s="637">
        <v>0</v>
      </c>
      <c r="D1504" s="635"/>
    </row>
    <row r="1505" spans="1:4" x14ac:dyDescent="0.2">
      <c r="A1505" s="635" t="s">
        <v>1779</v>
      </c>
      <c r="B1505" s="636">
        <v>212</v>
      </c>
      <c r="C1505" s="637">
        <v>0</v>
      </c>
      <c r="D1505" s="635"/>
    </row>
    <row r="1506" spans="1:4" x14ac:dyDescent="0.2">
      <c r="A1506" s="635" t="s">
        <v>1780</v>
      </c>
      <c r="B1506" s="636">
        <v>56</v>
      </c>
      <c r="C1506" s="637">
        <v>0</v>
      </c>
      <c r="D1506" s="635"/>
    </row>
    <row r="1507" spans="1:4" x14ac:dyDescent="0.2">
      <c r="A1507" s="635" t="s">
        <v>1781</v>
      </c>
      <c r="B1507" s="636">
        <v>428</v>
      </c>
      <c r="C1507" s="637">
        <v>0</v>
      </c>
      <c r="D1507" s="635"/>
    </row>
    <row r="1508" spans="1:4" x14ac:dyDescent="0.2">
      <c r="A1508" s="635" t="s">
        <v>1782</v>
      </c>
      <c r="B1508" s="636">
        <v>90</v>
      </c>
      <c r="C1508" s="637">
        <v>0</v>
      </c>
      <c r="D1508" s="635"/>
    </row>
    <row r="1509" spans="1:4" x14ac:dyDescent="0.2">
      <c r="A1509" s="635" t="s">
        <v>1783</v>
      </c>
      <c r="B1509" s="636">
        <v>68</v>
      </c>
      <c r="C1509" s="637">
        <v>0</v>
      </c>
      <c r="D1509" s="635"/>
    </row>
    <row r="1510" spans="1:4" x14ac:dyDescent="0.2">
      <c r="A1510" s="635" t="s">
        <v>1784</v>
      </c>
      <c r="B1510" s="636">
        <v>63</v>
      </c>
      <c r="C1510" s="637">
        <v>0</v>
      </c>
      <c r="D1510" s="635"/>
    </row>
    <row r="1511" spans="1:4" x14ac:dyDescent="0.2">
      <c r="A1511" s="635" t="s">
        <v>1785</v>
      </c>
      <c r="B1511" s="636">
        <v>139</v>
      </c>
      <c r="C1511" s="637">
        <v>0</v>
      </c>
      <c r="D1511" s="635"/>
    </row>
    <row r="1512" spans="1:4" x14ac:dyDescent="0.2">
      <c r="A1512" s="635" t="s">
        <v>1786</v>
      </c>
      <c r="B1512" s="636">
        <v>56</v>
      </c>
      <c r="C1512" s="637">
        <v>73.05</v>
      </c>
      <c r="D1512" s="635"/>
    </row>
    <row r="1513" spans="1:4" x14ac:dyDescent="0.2">
      <c r="A1513" s="635" t="s">
        <v>1787</v>
      </c>
      <c r="B1513" s="636">
        <v>59</v>
      </c>
      <c r="C1513" s="637">
        <v>0</v>
      </c>
      <c r="D1513" s="635"/>
    </row>
    <row r="1514" spans="1:4" x14ac:dyDescent="0.2">
      <c r="A1514" s="635" t="s">
        <v>1788</v>
      </c>
      <c r="B1514" s="636">
        <v>50</v>
      </c>
      <c r="C1514" s="637">
        <v>0</v>
      </c>
      <c r="D1514" s="635"/>
    </row>
    <row r="1515" spans="1:4" x14ac:dyDescent="0.2">
      <c r="A1515" s="635" t="s">
        <v>1789</v>
      </c>
      <c r="B1515" s="636">
        <v>389</v>
      </c>
      <c r="C1515" s="637">
        <v>0</v>
      </c>
      <c r="D1515" s="635"/>
    </row>
    <row r="1516" spans="1:4" x14ac:dyDescent="0.2">
      <c r="A1516" s="635" t="s">
        <v>1790</v>
      </c>
      <c r="B1516" s="636">
        <v>126</v>
      </c>
      <c r="C1516" s="637">
        <v>0</v>
      </c>
      <c r="D1516" s="635"/>
    </row>
    <row r="1517" spans="1:4" x14ac:dyDescent="0.2">
      <c r="A1517" s="635" t="s">
        <v>1791</v>
      </c>
      <c r="B1517" s="636">
        <v>79</v>
      </c>
      <c r="C1517" s="637">
        <v>0</v>
      </c>
      <c r="D1517" s="635"/>
    </row>
    <row r="1518" spans="1:4" x14ac:dyDescent="0.2">
      <c r="A1518" s="635" t="s">
        <v>1792</v>
      </c>
      <c r="B1518" s="636">
        <v>67</v>
      </c>
      <c r="C1518" s="637">
        <v>0</v>
      </c>
      <c r="D1518" s="635"/>
    </row>
    <row r="1519" spans="1:4" x14ac:dyDescent="0.2">
      <c r="A1519" s="635" t="s">
        <v>1793</v>
      </c>
      <c r="B1519" s="636">
        <v>167</v>
      </c>
      <c r="C1519" s="637">
        <v>0</v>
      </c>
      <c r="D1519" s="635"/>
    </row>
    <row r="1520" spans="1:4" x14ac:dyDescent="0.2">
      <c r="A1520" s="635" t="s">
        <v>1794</v>
      </c>
      <c r="B1520" s="636">
        <v>185</v>
      </c>
      <c r="C1520" s="637">
        <v>28.19</v>
      </c>
      <c r="D1520" s="635"/>
    </row>
    <row r="1521" spans="1:4" x14ac:dyDescent="0.2">
      <c r="A1521" s="635" t="s">
        <v>1795</v>
      </c>
      <c r="B1521" s="636">
        <v>330</v>
      </c>
      <c r="C1521" s="637">
        <v>37.770000000000003</v>
      </c>
      <c r="D1521" s="635"/>
    </row>
    <row r="1522" spans="1:4" x14ac:dyDescent="0.2">
      <c r="A1522" s="635" t="s">
        <v>1796</v>
      </c>
      <c r="B1522" s="636">
        <v>120</v>
      </c>
      <c r="C1522" s="637">
        <v>0</v>
      </c>
      <c r="D1522" s="635"/>
    </row>
    <row r="1523" spans="1:4" x14ac:dyDescent="0.2">
      <c r="A1523" s="635" t="s">
        <v>1797</v>
      </c>
      <c r="B1523" s="636">
        <v>167</v>
      </c>
      <c r="C1523" s="637">
        <v>0</v>
      </c>
      <c r="D1523" s="635"/>
    </row>
    <row r="1524" spans="1:4" x14ac:dyDescent="0.2">
      <c r="A1524" s="635" t="s">
        <v>1798</v>
      </c>
      <c r="B1524" s="636">
        <v>214</v>
      </c>
      <c r="C1524" s="637">
        <v>753.29</v>
      </c>
      <c r="D1524" s="635"/>
    </row>
    <row r="1525" spans="1:4" x14ac:dyDescent="0.2">
      <c r="A1525" s="635" t="s">
        <v>1799</v>
      </c>
      <c r="B1525" s="636">
        <v>212</v>
      </c>
      <c r="C1525" s="637">
        <v>0</v>
      </c>
      <c r="D1525" s="635"/>
    </row>
    <row r="1526" spans="1:4" x14ac:dyDescent="0.2">
      <c r="A1526" s="635" t="s">
        <v>1800</v>
      </c>
      <c r="B1526" s="636">
        <v>222</v>
      </c>
      <c r="C1526" s="637">
        <v>0</v>
      </c>
      <c r="D1526" s="635"/>
    </row>
    <row r="1527" spans="1:4" x14ac:dyDescent="0.2">
      <c r="A1527" s="635" t="s">
        <v>1801</v>
      </c>
      <c r="B1527" s="636">
        <v>80</v>
      </c>
      <c r="C1527" s="637">
        <v>0</v>
      </c>
      <c r="D1527" s="635"/>
    </row>
    <row r="1528" spans="1:4" x14ac:dyDescent="0.2">
      <c r="A1528" s="635" t="s">
        <v>1802</v>
      </c>
      <c r="B1528" s="636">
        <v>72</v>
      </c>
      <c r="C1528" s="637">
        <v>0</v>
      </c>
      <c r="D1528" s="635"/>
    </row>
    <row r="1529" spans="1:4" x14ac:dyDescent="0.2">
      <c r="A1529" s="635" t="s">
        <v>1803</v>
      </c>
      <c r="B1529" s="636">
        <v>56</v>
      </c>
      <c r="C1529" s="637">
        <v>0</v>
      </c>
      <c r="D1529" s="635"/>
    </row>
    <row r="1530" spans="1:4" x14ac:dyDescent="0.2">
      <c r="A1530" s="635" t="s">
        <v>1804</v>
      </c>
      <c r="B1530" s="636">
        <v>148</v>
      </c>
      <c r="C1530" s="637">
        <v>0</v>
      </c>
      <c r="D1530" s="635"/>
    </row>
    <row r="1531" spans="1:4" x14ac:dyDescent="0.2">
      <c r="A1531" s="635" t="s">
        <v>1805</v>
      </c>
      <c r="B1531" s="636">
        <v>117</v>
      </c>
      <c r="C1531" s="637">
        <v>37.24</v>
      </c>
      <c r="D1531" s="635"/>
    </row>
    <row r="1532" spans="1:4" x14ac:dyDescent="0.2">
      <c r="A1532" s="635" t="s">
        <v>1806</v>
      </c>
      <c r="B1532" s="636">
        <v>130</v>
      </c>
      <c r="C1532" s="637">
        <v>240.45</v>
      </c>
      <c r="D1532" s="635"/>
    </row>
    <row r="1533" spans="1:4" x14ac:dyDescent="0.2">
      <c r="A1533" s="635" t="s">
        <v>1807</v>
      </c>
      <c r="B1533" s="636">
        <v>233</v>
      </c>
      <c r="C1533" s="637">
        <v>0</v>
      </c>
      <c r="D1533" s="635"/>
    </row>
    <row r="1534" spans="1:4" x14ac:dyDescent="0.2">
      <c r="A1534" s="635" t="s">
        <v>1808</v>
      </c>
      <c r="B1534" s="636">
        <v>160</v>
      </c>
      <c r="C1534" s="637">
        <v>0</v>
      </c>
      <c r="D1534" s="635"/>
    </row>
    <row r="1535" spans="1:4" x14ac:dyDescent="0.2">
      <c r="A1535" s="635" t="s">
        <v>1809</v>
      </c>
      <c r="B1535" s="636">
        <v>178</v>
      </c>
      <c r="C1535" s="637">
        <v>0</v>
      </c>
      <c r="D1535" s="635"/>
    </row>
    <row r="1536" spans="1:4" x14ac:dyDescent="0.2">
      <c r="A1536" s="635" t="s">
        <v>1810</v>
      </c>
      <c r="B1536" s="636">
        <v>119</v>
      </c>
      <c r="C1536" s="637">
        <v>0</v>
      </c>
      <c r="D1536" s="635"/>
    </row>
    <row r="1537" spans="1:4" x14ac:dyDescent="0.2">
      <c r="A1537" s="635" t="s">
        <v>1811</v>
      </c>
      <c r="B1537" s="636">
        <v>74</v>
      </c>
      <c r="C1537" s="637">
        <v>0</v>
      </c>
      <c r="D1537" s="635"/>
    </row>
    <row r="1538" spans="1:4" x14ac:dyDescent="0.2">
      <c r="A1538" s="635" t="s">
        <v>1812</v>
      </c>
      <c r="B1538" s="636">
        <v>154</v>
      </c>
      <c r="C1538" s="637">
        <v>12.96</v>
      </c>
      <c r="D1538" s="635"/>
    </row>
    <row r="1539" spans="1:4" x14ac:dyDescent="0.2">
      <c r="A1539" s="635" t="s">
        <v>1813</v>
      </c>
      <c r="B1539" s="636">
        <v>75</v>
      </c>
      <c r="C1539" s="637">
        <v>0</v>
      </c>
      <c r="D1539" s="635"/>
    </row>
    <row r="1540" spans="1:4" x14ac:dyDescent="0.2">
      <c r="A1540" s="635" t="s">
        <v>1814</v>
      </c>
      <c r="B1540" s="636">
        <v>108</v>
      </c>
      <c r="C1540" s="637">
        <v>0</v>
      </c>
      <c r="D1540" s="635"/>
    </row>
    <row r="1541" spans="1:4" x14ac:dyDescent="0.2">
      <c r="A1541" s="635" t="s">
        <v>1815</v>
      </c>
      <c r="B1541" s="636">
        <v>194</v>
      </c>
      <c r="C1541" s="637">
        <v>0</v>
      </c>
      <c r="D1541" s="635"/>
    </row>
    <row r="1542" spans="1:4" x14ac:dyDescent="0.2">
      <c r="A1542" s="635" t="s">
        <v>1816</v>
      </c>
      <c r="B1542" s="636">
        <v>176</v>
      </c>
      <c r="C1542" s="637">
        <v>180.27</v>
      </c>
      <c r="D1542" s="635"/>
    </row>
    <row r="1543" spans="1:4" x14ac:dyDescent="0.2">
      <c r="A1543" s="635" t="s">
        <v>1817</v>
      </c>
      <c r="B1543" s="636">
        <v>81</v>
      </c>
      <c r="C1543" s="637">
        <v>18.87</v>
      </c>
      <c r="D1543" s="635"/>
    </row>
    <row r="1544" spans="1:4" x14ac:dyDescent="0.2">
      <c r="A1544" s="635" t="s">
        <v>1818</v>
      </c>
      <c r="B1544" s="636">
        <v>288</v>
      </c>
      <c r="C1544" s="637">
        <v>0</v>
      </c>
      <c r="D1544" s="635"/>
    </row>
    <row r="1545" spans="1:4" x14ac:dyDescent="0.2">
      <c r="A1545" s="635" t="s">
        <v>1819</v>
      </c>
      <c r="B1545" s="636">
        <v>55</v>
      </c>
      <c r="C1545" s="637">
        <v>0</v>
      </c>
      <c r="D1545" s="635"/>
    </row>
    <row r="1546" spans="1:4" x14ac:dyDescent="0.2">
      <c r="A1546" s="635" t="s">
        <v>1820</v>
      </c>
      <c r="B1546" s="636">
        <v>78</v>
      </c>
      <c r="C1546" s="637">
        <v>0</v>
      </c>
      <c r="D1546" s="635"/>
    </row>
    <row r="1547" spans="1:4" x14ac:dyDescent="0.2">
      <c r="A1547" s="635" t="s">
        <v>1821</v>
      </c>
      <c r="B1547" s="636">
        <v>265</v>
      </c>
      <c r="C1547" s="637">
        <v>0</v>
      </c>
      <c r="D1547" s="635"/>
    </row>
    <row r="1548" spans="1:4" x14ac:dyDescent="0.2">
      <c r="A1548" s="635" t="s">
        <v>1822</v>
      </c>
      <c r="B1548" s="636">
        <v>78</v>
      </c>
      <c r="C1548" s="637">
        <v>0</v>
      </c>
      <c r="D1548" s="635"/>
    </row>
    <row r="1549" spans="1:4" x14ac:dyDescent="0.2">
      <c r="A1549" s="635" t="s">
        <v>1823</v>
      </c>
      <c r="B1549" s="636">
        <v>440</v>
      </c>
      <c r="C1549" s="637">
        <v>239.91</v>
      </c>
      <c r="D1549" s="635"/>
    </row>
    <row r="1550" spans="1:4" x14ac:dyDescent="0.2">
      <c r="A1550" s="635" t="s">
        <v>1824</v>
      </c>
      <c r="B1550" s="636">
        <v>88</v>
      </c>
      <c r="C1550" s="637">
        <v>27.16</v>
      </c>
      <c r="D1550" s="635"/>
    </row>
    <row r="1551" spans="1:4" x14ac:dyDescent="0.2">
      <c r="A1551" s="635" t="s">
        <v>1825</v>
      </c>
      <c r="B1551" s="636">
        <v>109</v>
      </c>
      <c r="C1551" s="637">
        <v>0</v>
      </c>
      <c r="D1551" s="635"/>
    </row>
    <row r="1552" spans="1:4" x14ac:dyDescent="0.2">
      <c r="A1552" s="635" t="s">
        <v>1826</v>
      </c>
      <c r="B1552" s="636">
        <v>187</v>
      </c>
      <c r="C1552" s="637">
        <v>42.14</v>
      </c>
      <c r="D1552" s="635"/>
    </row>
    <row r="1553" spans="1:4" x14ac:dyDescent="0.2">
      <c r="A1553" s="635" t="s">
        <v>1827</v>
      </c>
      <c r="B1553" s="636">
        <v>106</v>
      </c>
      <c r="C1553" s="637">
        <v>0</v>
      </c>
      <c r="D1553" s="635"/>
    </row>
    <row r="1554" spans="1:4" x14ac:dyDescent="0.2">
      <c r="A1554" s="635" t="s">
        <v>1828</v>
      </c>
      <c r="B1554" s="636">
        <v>293</v>
      </c>
      <c r="C1554" s="637">
        <v>0</v>
      </c>
      <c r="D1554" s="635"/>
    </row>
    <row r="1555" spans="1:4" x14ac:dyDescent="0.2">
      <c r="A1555" s="635" t="s">
        <v>1829</v>
      </c>
      <c r="B1555" s="636">
        <v>83</v>
      </c>
      <c r="C1555" s="637">
        <v>0</v>
      </c>
      <c r="D1555" s="635"/>
    </row>
    <row r="1556" spans="1:4" x14ac:dyDescent="0.2">
      <c r="A1556" s="635" t="s">
        <v>1830</v>
      </c>
      <c r="B1556" s="636">
        <v>60</v>
      </c>
      <c r="C1556" s="637">
        <v>71.760000000000005</v>
      </c>
      <c r="D1556" s="635"/>
    </row>
    <row r="1557" spans="1:4" x14ac:dyDescent="0.2">
      <c r="A1557" s="635" t="s">
        <v>1831</v>
      </c>
      <c r="B1557" s="636">
        <v>366</v>
      </c>
      <c r="C1557" s="637">
        <v>0</v>
      </c>
      <c r="D1557" s="635"/>
    </row>
    <row r="1558" spans="1:4" x14ac:dyDescent="0.2">
      <c r="A1558" s="635" t="s">
        <v>1832</v>
      </c>
      <c r="B1558" s="636">
        <v>245</v>
      </c>
      <c r="C1558" s="637">
        <v>5.78</v>
      </c>
      <c r="D1558" s="635"/>
    </row>
    <row r="1559" spans="1:4" x14ac:dyDescent="0.2">
      <c r="A1559" s="635" t="s">
        <v>1833</v>
      </c>
      <c r="B1559" s="636">
        <v>135</v>
      </c>
      <c r="C1559" s="637">
        <v>0</v>
      </c>
      <c r="D1559" s="635"/>
    </row>
    <row r="1560" spans="1:4" x14ac:dyDescent="0.2">
      <c r="A1560" s="635" t="s">
        <v>1834</v>
      </c>
      <c r="B1560" s="636">
        <v>161</v>
      </c>
      <c r="C1560" s="637">
        <v>0</v>
      </c>
      <c r="D1560" s="635"/>
    </row>
    <row r="1561" spans="1:4" x14ac:dyDescent="0.2">
      <c r="A1561" s="635" t="s">
        <v>1835</v>
      </c>
      <c r="B1561" s="636">
        <v>184</v>
      </c>
      <c r="C1561" s="637">
        <v>28.66</v>
      </c>
      <c r="D1561" s="635"/>
    </row>
    <row r="1562" spans="1:4" x14ac:dyDescent="0.2">
      <c r="A1562" s="635" t="s">
        <v>1836</v>
      </c>
      <c r="B1562" s="636">
        <v>119</v>
      </c>
      <c r="C1562" s="637">
        <v>83.48</v>
      </c>
      <c r="D1562" s="635"/>
    </row>
    <row r="1563" spans="1:4" x14ac:dyDescent="0.2">
      <c r="A1563" s="635" t="s">
        <v>1837</v>
      </c>
      <c r="B1563" s="636">
        <v>250</v>
      </c>
      <c r="C1563" s="637">
        <v>0</v>
      </c>
      <c r="D1563" s="635"/>
    </row>
    <row r="1564" spans="1:4" x14ac:dyDescent="0.2">
      <c r="A1564" s="635" t="s">
        <v>1838</v>
      </c>
      <c r="B1564" s="636">
        <v>398</v>
      </c>
      <c r="C1564" s="637">
        <v>0</v>
      </c>
      <c r="D1564" s="635"/>
    </row>
    <row r="1565" spans="1:4" x14ac:dyDescent="0.2">
      <c r="A1565" s="635" t="s">
        <v>1839</v>
      </c>
      <c r="B1565" s="636">
        <v>80</v>
      </c>
      <c r="C1565" s="637">
        <v>0</v>
      </c>
      <c r="D1565" s="635"/>
    </row>
    <row r="1566" spans="1:4" x14ac:dyDescent="0.2">
      <c r="A1566" s="635" t="s">
        <v>1840</v>
      </c>
      <c r="B1566" s="636">
        <v>57</v>
      </c>
      <c r="C1566" s="637">
        <v>0</v>
      </c>
      <c r="D1566" s="635"/>
    </row>
    <row r="1567" spans="1:4" x14ac:dyDescent="0.2">
      <c r="A1567" s="635" t="s">
        <v>1841</v>
      </c>
      <c r="B1567" s="636">
        <v>174</v>
      </c>
      <c r="C1567" s="637">
        <v>0</v>
      </c>
      <c r="D1567" s="635"/>
    </row>
    <row r="1568" spans="1:4" x14ac:dyDescent="0.2">
      <c r="A1568" s="635" t="s">
        <v>1842</v>
      </c>
      <c r="B1568" s="636">
        <v>101</v>
      </c>
      <c r="C1568" s="637">
        <v>0</v>
      </c>
      <c r="D1568" s="635"/>
    </row>
    <row r="1569" spans="1:4" x14ac:dyDescent="0.2">
      <c r="A1569" s="635" t="s">
        <v>1843</v>
      </c>
      <c r="B1569" s="636">
        <v>143</v>
      </c>
      <c r="C1569" s="637">
        <v>0</v>
      </c>
      <c r="D1569" s="635"/>
    </row>
    <row r="1570" spans="1:4" x14ac:dyDescent="0.2">
      <c r="A1570" s="635" t="s">
        <v>1844</v>
      </c>
      <c r="B1570" s="636">
        <v>209</v>
      </c>
      <c r="C1570" s="637">
        <v>459.44</v>
      </c>
      <c r="D1570" s="635"/>
    </row>
    <row r="1571" spans="1:4" x14ac:dyDescent="0.2">
      <c r="A1571" s="635" t="s">
        <v>1845</v>
      </c>
      <c r="B1571" s="636">
        <v>62</v>
      </c>
      <c r="C1571" s="637">
        <v>37.090000000000003</v>
      </c>
      <c r="D1571" s="635"/>
    </row>
    <row r="1572" spans="1:4" x14ac:dyDescent="0.2">
      <c r="A1572" s="635" t="s">
        <v>1846</v>
      </c>
      <c r="B1572" s="636">
        <v>112</v>
      </c>
      <c r="C1572" s="637">
        <v>0</v>
      </c>
      <c r="D1572" s="635"/>
    </row>
    <row r="1573" spans="1:4" x14ac:dyDescent="0.2">
      <c r="A1573" s="635" t="s">
        <v>1847</v>
      </c>
      <c r="B1573" s="636">
        <v>186</v>
      </c>
      <c r="C1573" s="637">
        <v>0</v>
      </c>
      <c r="D1573" s="635"/>
    </row>
    <row r="1574" spans="1:4" x14ac:dyDescent="0.2">
      <c r="A1574" s="635" t="s">
        <v>1848</v>
      </c>
      <c r="B1574" s="636">
        <v>211</v>
      </c>
      <c r="C1574" s="637">
        <v>0</v>
      </c>
      <c r="D1574" s="635"/>
    </row>
    <row r="1575" spans="1:4" x14ac:dyDescent="0.2">
      <c r="A1575" s="635" t="s">
        <v>1849</v>
      </c>
      <c r="B1575" s="636">
        <v>67</v>
      </c>
      <c r="C1575" s="637">
        <v>0</v>
      </c>
      <c r="D1575" s="635"/>
    </row>
    <row r="1576" spans="1:4" x14ac:dyDescent="0.2">
      <c r="A1576" s="635" t="s">
        <v>1850</v>
      </c>
      <c r="B1576" s="636">
        <v>164</v>
      </c>
      <c r="C1576" s="637">
        <v>0</v>
      </c>
      <c r="D1576" s="635"/>
    </row>
    <row r="1577" spans="1:4" x14ac:dyDescent="0.2">
      <c r="A1577" s="635" t="s">
        <v>1851</v>
      </c>
      <c r="B1577" s="636">
        <v>302</v>
      </c>
      <c r="C1577" s="637">
        <v>0</v>
      </c>
      <c r="D1577" s="635"/>
    </row>
    <row r="1578" spans="1:4" x14ac:dyDescent="0.2">
      <c r="A1578" s="635" t="s">
        <v>1852</v>
      </c>
      <c r="B1578" s="636">
        <v>90</v>
      </c>
      <c r="C1578" s="637">
        <v>0</v>
      </c>
      <c r="D1578" s="635"/>
    </row>
    <row r="1579" spans="1:4" x14ac:dyDescent="0.2">
      <c r="A1579" s="635" t="s">
        <v>1853</v>
      </c>
      <c r="B1579" s="636">
        <v>225</v>
      </c>
      <c r="C1579" s="637">
        <v>0</v>
      </c>
      <c r="D1579" s="635"/>
    </row>
    <row r="1580" spans="1:4" x14ac:dyDescent="0.2">
      <c r="A1580" s="635" t="s">
        <v>1854</v>
      </c>
      <c r="B1580" s="636">
        <v>170</v>
      </c>
      <c r="C1580" s="637">
        <v>0</v>
      </c>
      <c r="D1580" s="635"/>
    </row>
    <row r="1581" spans="1:4" x14ac:dyDescent="0.2">
      <c r="A1581" s="635" t="s">
        <v>1855</v>
      </c>
      <c r="B1581" s="636">
        <v>82</v>
      </c>
      <c r="C1581" s="637">
        <v>0</v>
      </c>
      <c r="D1581" s="635"/>
    </row>
    <row r="1582" spans="1:4" x14ac:dyDescent="0.2">
      <c r="A1582" s="635" t="s">
        <v>1856</v>
      </c>
      <c r="B1582" s="636">
        <v>551</v>
      </c>
      <c r="C1582" s="637">
        <v>0</v>
      </c>
      <c r="D1582" s="635"/>
    </row>
    <row r="1583" spans="1:4" x14ac:dyDescent="0.2">
      <c r="A1583" s="635" t="s">
        <v>1857</v>
      </c>
      <c r="B1583" s="636">
        <v>243</v>
      </c>
      <c r="C1583" s="637">
        <v>0</v>
      </c>
      <c r="D1583" s="635"/>
    </row>
    <row r="1584" spans="1:4" x14ac:dyDescent="0.2">
      <c r="A1584" s="635" t="s">
        <v>1858</v>
      </c>
      <c r="B1584" s="636">
        <v>144</v>
      </c>
      <c r="C1584" s="637">
        <v>0</v>
      </c>
      <c r="D1584" s="635"/>
    </row>
    <row r="1585" spans="1:4" x14ac:dyDescent="0.2">
      <c r="A1585" s="635" t="s">
        <v>1859</v>
      </c>
      <c r="B1585" s="636">
        <v>459</v>
      </c>
      <c r="C1585" s="637">
        <v>0</v>
      </c>
      <c r="D1585" s="635"/>
    </row>
    <row r="1586" spans="1:4" x14ac:dyDescent="0.2">
      <c r="A1586" s="635" t="s">
        <v>1860</v>
      </c>
      <c r="B1586" s="636">
        <v>101</v>
      </c>
      <c r="C1586" s="637">
        <v>0</v>
      </c>
      <c r="D1586" s="635"/>
    </row>
    <row r="1587" spans="1:4" x14ac:dyDescent="0.2">
      <c r="A1587" s="635" t="s">
        <v>1861</v>
      </c>
      <c r="B1587" s="636">
        <v>97</v>
      </c>
      <c r="C1587" s="637">
        <v>0</v>
      </c>
      <c r="D1587" s="635"/>
    </row>
    <row r="1588" spans="1:4" x14ac:dyDescent="0.2">
      <c r="A1588" s="635" t="s">
        <v>1862</v>
      </c>
      <c r="B1588" s="636">
        <v>196</v>
      </c>
      <c r="C1588" s="637">
        <v>0</v>
      </c>
      <c r="D1588" s="635"/>
    </row>
    <row r="1589" spans="1:4" x14ac:dyDescent="0.2">
      <c r="A1589" s="635" t="s">
        <v>1863</v>
      </c>
      <c r="B1589" s="636">
        <v>272</v>
      </c>
      <c r="C1589" s="637">
        <v>0</v>
      </c>
      <c r="D1589" s="635"/>
    </row>
    <row r="1590" spans="1:4" x14ac:dyDescent="0.2">
      <c r="A1590" s="635" t="s">
        <v>1864</v>
      </c>
      <c r="B1590" s="636">
        <v>596</v>
      </c>
      <c r="C1590" s="637">
        <v>0</v>
      </c>
      <c r="D1590" s="635"/>
    </row>
    <row r="1591" spans="1:4" x14ac:dyDescent="0.2">
      <c r="A1591" s="635" t="s">
        <v>1865</v>
      </c>
      <c r="B1591" s="636">
        <v>112</v>
      </c>
      <c r="C1591" s="637">
        <v>0</v>
      </c>
      <c r="D1591" s="635"/>
    </row>
    <row r="1592" spans="1:4" x14ac:dyDescent="0.2">
      <c r="A1592" s="635" t="s">
        <v>1866</v>
      </c>
      <c r="B1592" s="636">
        <v>79</v>
      </c>
      <c r="C1592" s="637">
        <v>0</v>
      </c>
      <c r="D1592" s="635"/>
    </row>
    <row r="1593" spans="1:4" x14ac:dyDescent="0.2">
      <c r="A1593" s="635" t="s">
        <v>1867</v>
      </c>
      <c r="B1593" s="636">
        <v>69</v>
      </c>
      <c r="C1593" s="637">
        <v>0</v>
      </c>
      <c r="D1593" s="635"/>
    </row>
    <row r="1594" spans="1:4" x14ac:dyDescent="0.2">
      <c r="A1594" s="635" t="s">
        <v>1868</v>
      </c>
      <c r="B1594" s="636">
        <v>127</v>
      </c>
      <c r="C1594" s="637">
        <v>0</v>
      </c>
      <c r="D1594" s="635"/>
    </row>
    <row r="1595" spans="1:4" x14ac:dyDescent="0.2">
      <c r="A1595" s="635" t="s">
        <v>1869</v>
      </c>
      <c r="B1595" s="636">
        <v>72</v>
      </c>
      <c r="C1595" s="637">
        <v>0</v>
      </c>
      <c r="D1595" s="635"/>
    </row>
    <row r="1596" spans="1:4" x14ac:dyDescent="0.2">
      <c r="A1596" s="635" t="s">
        <v>1870</v>
      </c>
      <c r="B1596" s="636">
        <v>156</v>
      </c>
      <c r="C1596" s="637">
        <v>0</v>
      </c>
      <c r="D1596" s="635"/>
    </row>
    <row r="1597" spans="1:4" x14ac:dyDescent="0.2">
      <c r="A1597" s="635" t="s">
        <v>1871</v>
      </c>
      <c r="B1597" s="636">
        <v>93</v>
      </c>
      <c r="C1597" s="637">
        <v>0</v>
      </c>
      <c r="D1597" s="635"/>
    </row>
    <row r="1598" spans="1:4" x14ac:dyDescent="0.2">
      <c r="A1598" s="635" t="s">
        <v>1872</v>
      </c>
      <c r="B1598" s="636">
        <v>149</v>
      </c>
      <c r="C1598" s="637">
        <v>0</v>
      </c>
      <c r="D1598" s="635"/>
    </row>
    <row r="1599" spans="1:4" x14ac:dyDescent="0.2">
      <c r="A1599" s="635" t="s">
        <v>1873</v>
      </c>
      <c r="B1599" s="636">
        <v>361</v>
      </c>
      <c r="C1599" s="637">
        <v>0</v>
      </c>
      <c r="D1599" s="635"/>
    </row>
    <row r="1600" spans="1:4" x14ac:dyDescent="0.2">
      <c r="A1600" s="635" t="s">
        <v>1874</v>
      </c>
      <c r="B1600" s="636">
        <v>89</v>
      </c>
      <c r="C1600" s="637">
        <v>0</v>
      </c>
      <c r="D1600" s="635"/>
    </row>
    <row r="1601" spans="1:4" x14ac:dyDescent="0.2">
      <c r="A1601" s="635" t="s">
        <v>1875</v>
      </c>
      <c r="B1601" s="636">
        <v>258</v>
      </c>
      <c r="C1601" s="637">
        <v>0</v>
      </c>
      <c r="D1601" s="635"/>
    </row>
    <row r="1602" spans="1:4" x14ac:dyDescent="0.2">
      <c r="A1602" s="635" t="s">
        <v>1876</v>
      </c>
      <c r="B1602" s="636">
        <v>138</v>
      </c>
      <c r="C1602" s="637">
        <v>0</v>
      </c>
      <c r="D1602" s="635"/>
    </row>
    <row r="1603" spans="1:4" x14ac:dyDescent="0.2">
      <c r="A1603" s="635" t="s">
        <v>1877</v>
      </c>
      <c r="B1603" s="636">
        <v>331</v>
      </c>
      <c r="C1603" s="637">
        <v>0</v>
      </c>
      <c r="D1603" s="635"/>
    </row>
    <row r="1604" spans="1:4" x14ac:dyDescent="0.2">
      <c r="A1604" s="635" t="s">
        <v>1878</v>
      </c>
      <c r="B1604" s="636">
        <v>93</v>
      </c>
      <c r="C1604" s="637">
        <v>0</v>
      </c>
      <c r="D1604" s="635"/>
    </row>
    <row r="1605" spans="1:4" x14ac:dyDescent="0.2">
      <c r="A1605" s="635" t="s">
        <v>1879</v>
      </c>
      <c r="B1605" s="636">
        <v>140</v>
      </c>
      <c r="C1605" s="637">
        <v>28.44</v>
      </c>
      <c r="D1605" s="635"/>
    </row>
    <row r="1606" spans="1:4" x14ac:dyDescent="0.2">
      <c r="A1606" s="635" t="s">
        <v>1880</v>
      </c>
      <c r="B1606" s="636">
        <v>153</v>
      </c>
      <c r="C1606" s="637">
        <v>0</v>
      </c>
      <c r="D1606" s="635"/>
    </row>
    <row r="1607" spans="1:4" x14ac:dyDescent="0.2">
      <c r="A1607" s="635" t="s">
        <v>1881</v>
      </c>
      <c r="B1607" s="636">
        <v>300</v>
      </c>
      <c r="C1607" s="637">
        <v>0</v>
      </c>
      <c r="D1607" s="635"/>
    </row>
    <row r="1608" spans="1:4" x14ac:dyDescent="0.2">
      <c r="A1608" s="635" t="s">
        <v>1882</v>
      </c>
      <c r="B1608" s="636">
        <v>184</v>
      </c>
      <c r="C1608" s="637">
        <v>0</v>
      </c>
      <c r="D1608" s="635"/>
    </row>
    <row r="1609" spans="1:4" x14ac:dyDescent="0.2">
      <c r="A1609" s="635" t="s">
        <v>1883</v>
      </c>
      <c r="B1609" s="636">
        <v>29</v>
      </c>
      <c r="C1609" s="637">
        <v>0</v>
      </c>
      <c r="D1609" s="635" t="s">
        <v>344</v>
      </c>
    </row>
    <row r="1610" spans="1:4" x14ac:dyDescent="0.2">
      <c r="A1610" s="635" t="s">
        <v>1884</v>
      </c>
      <c r="B1610" s="636">
        <v>251</v>
      </c>
      <c r="C1610" s="637">
        <v>132.9</v>
      </c>
      <c r="D1610" s="635"/>
    </row>
    <row r="1611" spans="1:4" x14ac:dyDescent="0.2">
      <c r="A1611" s="635" t="s">
        <v>1885</v>
      </c>
      <c r="B1611" s="636">
        <v>161</v>
      </c>
      <c r="C1611" s="637">
        <v>0</v>
      </c>
      <c r="D1611" s="635"/>
    </row>
    <row r="1612" spans="1:4" x14ac:dyDescent="0.2">
      <c r="A1612" s="635" t="s">
        <v>1886</v>
      </c>
      <c r="B1612" s="636">
        <v>123</v>
      </c>
      <c r="C1612" s="637">
        <v>188.6</v>
      </c>
      <c r="D1612" s="635"/>
    </row>
    <row r="1613" spans="1:4" x14ac:dyDescent="0.2">
      <c r="A1613" s="635" t="s">
        <v>1887</v>
      </c>
      <c r="B1613" s="636">
        <v>350</v>
      </c>
      <c r="C1613" s="637">
        <v>0</v>
      </c>
      <c r="D1613" s="635"/>
    </row>
    <row r="1614" spans="1:4" x14ac:dyDescent="0.2">
      <c r="A1614" s="635" t="s">
        <v>1888</v>
      </c>
      <c r="B1614" s="636">
        <v>249</v>
      </c>
      <c r="C1614" s="637">
        <v>195.64</v>
      </c>
      <c r="D1614" s="635"/>
    </row>
    <row r="1615" spans="1:4" x14ac:dyDescent="0.2">
      <c r="A1615" s="635" t="s">
        <v>1889</v>
      </c>
      <c r="B1615" s="636">
        <v>108</v>
      </c>
      <c r="C1615" s="637">
        <v>36.81</v>
      </c>
      <c r="D1615" s="635"/>
    </row>
    <row r="1616" spans="1:4" x14ac:dyDescent="0.2">
      <c r="A1616" s="635" t="s">
        <v>1890</v>
      </c>
      <c r="B1616" s="636">
        <v>164</v>
      </c>
      <c r="C1616" s="637">
        <v>0</v>
      </c>
      <c r="D1616" s="635"/>
    </row>
    <row r="1617" spans="1:4" x14ac:dyDescent="0.2">
      <c r="A1617" s="635" t="s">
        <v>1891</v>
      </c>
      <c r="B1617" s="636">
        <v>170</v>
      </c>
      <c r="C1617" s="637">
        <v>0</v>
      </c>
      <c r="D1617" s="635"/>
    </row>
    <row r="1618" spans="1:4" x14ac:dyDescent="0.2">
      <c r="A1618" s="635" t="s">
        <v>1892</v>
      </c>
      <c r="B1618" s="636">
        <v>45</v>
      </c>
      <c r="C1618" s="637">
        <v>0</v>
      </c>
      <c r="D1618" s="635"/>
    </row>
    <row r="1619" spans="1:4" x14ac:dyDescent="0.2">
      <c r="A1619" s="635" t="s">
        <v>1893</v>
      </c>
      <c r="B1619" s="636">
        <v>240</v>
      </c>
      <c r="C1619" s="637">
        <v>0</v>
      </c>
      <c r="D1619" s="635"/>
    </row>
    <row r="1620" spans="1:4" x14ac:dyDescent="0.2">
      <c r="A1620" s="635" t="s">
        <v>1894</v>
      </c>
      <c r="B1620" s="636">
        <v>264</v>
      </c>
      <c r="C1620" s="637">
        <v>0</v>
      </c>
      <c r="D1620" s="635"/>
    </row>
    <row r="1621" spans="1:4" x14ac:dyDescent="0.2">
      <c r="A1621" s="635" t="s">
        <v>1895</v>
      </c>
      <c r="B1621" s="636">
        <v>178</v>
      </c>
      <c r="C1621" s="637">
        <v>0</v>
      </c>
      <c r="D1621" s="635"/>
    </row>
    <row r="1622" spans="1:4" x14ac:dyDescent="0.2">
      <c r="A1622" s="635" t="s">
        <v>1896</v>
      </c>
      <c r="B1622" s="636">
        <v>86</v>
      </c>
      <c r="C1622" s="637">
        <v>0</v>
      </c>
      <c r="D1622" s="635"/>
    </row>
    <row r="1623" spans="1:4" x14ac:dyDescent="0.2">
      <c r="A1623" s="635" t="s">
        <v>1897</v>
      </c>
      <c r="B1623" s="636">
        <v>92</v>
      </c>
      <c r="C1623" s="637">
        <v>0</v>
      </c>
      <c r="D1623" s="635"/>
    </row>
    <row r="1624" spans="1:4" x14ac:dyDescent="0.2">
      <c r="A1624" s="635" t="s">
        <v>1898</v>
      </c>
      <c r="B1624" s="636">
        <v>148</v>
      </c>
      <c r="C1624" s="637">
        <v>0</v>
      </c>
      <c r="D1624" s="635"/>
    </row>
    <row r="1625" spans="1:4" x14ac:dyDescent="0.2">
      <c r="A1625" s="635" t="s">
        <v>1899</v>
      </c>
      <c r="B1625" s="636">
        <v>290</v>
      </c>
      <c r="C1625" s="637">
        <v>0</v>
      </c>
      <c r="D1625" s="635"/>
    </row>
    <row r="1626" spans="1:4" x14ac:dyDescent="0.2">
      <c r="A1626" s="635" t="s">
        <v>1900</v>
      </c>
      <c r="B1626" s="636">
        <v>106</v>
      </c>
      <c r="C1626" s="637">
        <v>0</v>
      </c>
      <c r="D1626" s="635"/>
    </row>
    <row r="1627" spans="1:4" x14ac:dyDescent="0.2">
      <c r="A1627" s="635" t="s">
        <v>1901</v>
      </c>
      <c r="B1627" s="636">
        <v>151</v>
      </c>
      <c r="C1627" s="637">
        <v>0</v>
      </c>
      <c r="D1627" s="635"/>
    </row>
    <row r="1628" spans="1:4" x14ac:dyDescent="0.2">
      <c r="A1628" s="635" t="s">
        <v>1902</v>
      </c>
      <c r="B1628" s="636">
        <v>194</v>
      </c>
      <c r="C1628" s="637">
        <v>399.72</v>
      </c>
      <c r="D1628" s="635"/>
    </row>
    <row r="1629" spans="1:4" x14ac:dyDescent="0.2">
      <c r="A1629" s="635" t="s">
        <v>1903</v>
      </c>
      <c r="B1629" s="636">
        <v>137</v>
      </c>
      <c r="C1629" s="637">
        <v>0</v>
      </c>
      <c r="D1629" s="635"/>
    </row>
    <row r="1630" spans="1:4" x14ac:dyDescent="0.2">
      <c r="A1630" s="635" t="s">
        <v>1904</v>
      </c>
      <c r="B1630" s="636">
        <v>190</v>
      </c>
      <c r="C1630" s="637">
        <v>0</v>
      </c>
      <c r="D1630" s="635"/>
    </row>
    <row r="1631" spans="1:4" x14ac:dyDescent="0.2">
      <c r="A1631" s="635" t="s">
        <v>1905</v>
      </c>
      <c r="B1631" s="636">
        <v>80</v>
      </c>
      <c r="C1631" s="637">
        <v>0</v>
      </c>
      <c r="D1631" s="635"/>
    </row>
    <row r="1632" spans="1:4" x14ac:dyDescent="0.2">
      <c r="A1632" s="635" t="s">
        <v>1906</v>
      </c>
      <c r="B1632" s="636">
        <v>131</v>
      </c>
      <c r="C1632" s="637">
        <v>7.41</v>
      </c>
      <c r="D1632" s="635"/>
    </row>
    <row r="1633" spans="1:4" x14ac:dyDescent="0.2">
      <c r="A1633" s="635" t="s">
        <v>1907</v>
      </c>
      <c r="B1633" s="636">
        <v>127</v>
      </c>
      <c r="C1633" s="637">
        <v>0</v>
      </c>
      <c r="D1633" s="635"/>
    </row>
    <row r="1634" spans="1:4" x14ac:dyDescent="0.2">
      <c r="A1634" s="635" t="s">
        <v>1908</v>
      </c>
      <c r="B1634" s="636">
        <v>381</v>
      </c>
      <c r="C1634" s="637">
        <v>0</v>
      </c>
      <c r="D1634" s="635"/>
    </row>
    <row r="1635" spans="1:4" x14ac:dyDescent="0.2">
      <c r="A1635" s="635" t="s">
        <v>1909</v>
      </c>
      <c r="B1635" s="636">
        <v>632</v>
      </c>
      <c r="C1635" s="637">
        <v>0</v>
      </c>
      <c r="D1635" s="635"/>
    </row>
    <row r="1636" spans="1:4" x14ac:dyDescent="0.2">
      <c r="A1636" s="635" t="s">
        <v>1910</v>
      </c>
      <c r="B1636" s="636">
        <v>148</v>
      </c>
      <c r="C1636" s="637">
        <v>25.31</v>
      </c>
      <c r="D1636" s="635"/>
    </row>
    <row r="1637" spans="1:4" x14ac:dyDescent="0.2">
      <c r="A1637" s="635" t="s">
        <v>1911</v>
      </c>
      <c r="B1637" s="636">
        <v>66</v>
      </c>
      <c r="C1637" s="637">
        <v>0.08</v>
      </c>
      <c r="D1637" s="635"/>
    </row>
    <row r="1638" spans="1:4" x14ac:dyDescent="0.2">
      <c r="A1638" s="635" t="s">
        <v>1912</v>
      </c>
      <c r="B1638" s="636">
        <v>208</v>
      </c>
      <c r="C1638" s="637">
        <v>0</v>
      </c>
      <c r="D1638" s="635"/>
    </row>
    <row r="1639" spans="1:4" x14ac:dyDescent="0.2">
      <c r="A1639" s="635" t="s">
        <v>1913</v>
      </c>
      <c r="B1639" s="636">
        <v>248</v>
      </c>
      <c r="C1639" s="637">
        <v>0</v>
      </c>
      <c r="D1639" s="635"/>
    </row>
    <row r="1640" spans="1:4" x14ac:dyDescent="0.2">
      <c r="A1640" s="635" t="s">
        <v>1914</v>
      </c>
      <c r="B1640" s="636">
        <v>352</v>
      </c>
      <c r="C1640" s="637">
        <v>0</v>
      </c>
      <c r="D1640" s="635"/>
    </row>
    <row r="1641" spans="1:4" x14ac:dyDescent="0.2">
      <c r="A1641" s="635" t="s">
        <v>1915</v>
      </c>
      <c r="B1641" s="636">
        <v>228</v>
      </c>
      <c r="C1641" s="637">
        <v>197.37</v>
      </c>
      <c r="D1641" s="635"/>
    </row>
    <row r="1642" spans="1:4" x14ac:dyDescent="0.2">
      <c r="A1642" s="635" t="s">
        <v>1916</v>
      </c>
      <c r="B1642" s="636">
        <v>242</v>
      </c>
      <c r="C1642" s="637">
        <v>0</v>
      </c>
      <c r="D1642" s="635"/>
    </row>
    <row r="1643" spans="1:4" x14ac:dyDescent="0.2">
      <c r="A1643" s="635" t="s">
        <v>1917</v>
      </c>
      <c r="B1643" s="636">
        <v>252</v>
      </c>
      <c r="C1643" s="637">
        <v>0</v>
      </c>
      <c r="D1643" s="635"/>
    </row>
    <row r="1644" spans="1:4" x14ac:dyDescent="0.2">
      <c r="A1644" s="635" t="s">
        <v>1918</v>
      </c>
      <c r="B1644" s="636">
        <v>286</v>
      </c>
      <c r="C1644" s="637">
        <v>0</v>
      </c>
      <c r="D1644" s="635"/>
    </row>
    <row r="1645" spans="1:4" x14ac:dyDescent="0.2">
      <c r="A1645" s="635" t="s">
        <v>1919</v>
      </c>
      <c r="B1645" s="636">
        <v>154</v>
      </c>
      <c r="C1645" s="637">
        <v>0</v>
      </c>
      <c r="D1645" s="635"/>
    </row>
    <row r="1646" spans="1:4" x14ac:dyDescent="0.2">
      <c r="A1646" s="635" t="s">
        <v>1920</v>
      </c>
      <c r="B1646" s="636">
        <v>137</v>
      </c>
      <c r="C1646" s="637">
        <v>5.21</v>
      </c>
      <c r="D1646" s="635"/>
    </row>
    <row r="1647" spans="1:4" x14ac:dyDescent="0.2">
      <c r="A1647" s="635" t="s">
        <v>1921</v>
      </c>
      <c r="B1647" s="636">
        <v>222</v>
      </c>
      <c r="C1647" s="637">
        <v>0</v>
      </c>
      <c r="D1647" s="635"/>
    </row>
    <row r="1648" spans="1:4" x14ac:dyDescent="0.2">
      <c r="A1648" s="635" t="s">
        <v>1922</v>
      </c>
      <c r="B1648" s="636">
        <v>93</v>
      </c>
      <c r="C1648" s="637">
        <v>6.68</v>
      </c>
      <c r="D1648" s="635"/>
    </row>
    <row r="1649" spans="1:4" x14ac:dyDescent="0.2">
      <c r="A1649" s="635" t="s">
        <v>1923</v>
      </c>
      <c r="B1649" s="636">
        <v>149</v>
      </c>
      <c r="C1649" s="637">
        <v>0</v>
      </c>
      <c r="D1649" s="635"/>
    </row>
    <row r="1650" spans="1:4" x14ac:dyDescent="0.2">
      <c r="A1650" s="635" t="s">
        <v>1924</v>
      </c>
      <c r="B1650" s="636">
        <v>222</v>
      </c>
      <c r="C1650" s="637">
        <v>0</v>
      </c>
      <c r="D1650" s="635"/>
    </row>
    <row r="1651" spans="1:4" x14ac:dyDescent="0.2">
      <c r="A1651" s="635" t="s">
        <v>1925</v>
      </c>
      <c r="B1651" s="636">
        <v>164</v>
      </c>
      <c r="C1651" s="637">
        <v>0</v>
      </c>
      <c r="D1651" s="635"/>
    </row>
    <row r="1652" spans="1:4" x14ac:dyDescent="0.2">
      <c r="A1652" s="635" t="s">
        <v>1926</v>
      </c>
      <c r="B1652" s="636">
        <v>168</v>
      </c>
      <c r="C1652" s="637">
        <v>0</v>
      </c>
      <c r="D1652" s="635"/>
    </row>
    <row r="1653" spans="1:4" x14ac:dyDescent="0.2">
      <c r="A1653" s="635" t="s">
        <v>1927</v>
      </c>
      <c r="B1653" s="636">
        <v>473</v>
      </c>
      <c r="C1653" s="637">
        <v>0</v>
      </c>
      <c r="D1653" s="635"/>
    </row>
    <row r="1654" spans="1:4" x14ac:dyDescent="0.2">
      <c r="A1654" s="635" t="s">
        <v>1928</v>
      </c>
      <c r="B1654" s="636">
        <v>362</v>
      </c>
      <c r="C1654" s="637">
        <v>90.8</v>
      </c>
      <c r="D1654" s="635"/>
    </row>
    <row r="1655" spans="1:4" x14ac:dyDescent="0.2">
      <c r="A1655" s="635" t="s">
        <v>1929</v>
      </c>
      <c r="B1655" s="636">
        <v>114</v>
      </c>
      <c r="C1655" s="637">
        <v>18.28</v>
      </c>
      <c r="D1655" s="635"/>
    </row>
    <row r="1656" spans="1:4" x14ac:dyDescent="0.2">
      <c r="A1656" s="635" t="s">
        <v>1930</v>
      </c>
      <c r="B1656" s="636">
        <v>154</v>
      </c>
      <c r="C1656" s="637">
        <v>0</v>
      </c>
      <c r="D1656" s="635"/>
    </row>
    <row r="1657" spans="1:4" x14ac:dyDescent="0.2">
      <c r="A1657" s="635" t="s">
        <v>1931</v>
      </c>
      <c r="B1657" s="636">
        <v>155</v>
      </c>
      <c r="C1657" s="637">
        <v>89.51</v>
      </c>
      <c r="D1657" s="635"/>
    </row>
    <row r="1658" spans="1:4" x14ac:dyDescent="0.2">
      <c r="A1658" s="635" t="s">
        <v>1932</v>
      </c>
      <c r="B1658" s="636">
        <v>91</v>
      </c>
      <c r="C1658" s="637">
        <v>0</v>
      </c>
      <c r="D1658" s="635"/>
    </row>
    <row r="1659" spans="1:4" x14ac:dyDescent="0.2">
      <c r="A1659" s="635" t="s">
        <v>1933</v>
      </c>
      <c r="B1659" s="636">
        <v>201</v>
      </c>
      <c r="C1659" s="637">
        <v>5.74</v>
      </c>
      <c r="D1659" s="635"/>
    </row>
    <row r="1660" spans="1:4" x14ac:dyDescent="0.2">
      <c r="A1660" s="635" t="s">
        <v>1934</v>
      </c>
      <c r="B1660" s="636">
        <v>69</v>
      </c>
      <c r="C1660" s="637">
        <v>0</v>
      </c>
      <c r="D1660" s="635"/>
    </row>
    <row r="1661" spans="1:4" x14ac:dyDescent="0.2">
      <c r="A1661" s="635" t="s">
        <v>1935</v>
      </c>
      <c r="B1661" s="636">
        <v>154</v>
      </c>
      <c r="C1661" s="637">
        <v>0</v>
      </c>
      <c r="D1661" s="635"/>
    </row>
    <row r="1662" spans="1:4" x14ac:dyDescent="0.2">
      <c r="A1662" s="635" t="s">
        <v>1936</v>
      </c>
      <c r="B1662" s="636">
        <v>220</v>
      </c>
      <c r="C1662" s="637">
        <v>0</v>
      </c>
      <c r="D1662" s="635"/>
    </row>
    <row r="1663" spans="1:4" x14ac:dyDescent="0.2">
      <c r="A1663" s="635" t="s">
        <v>1937</v>
      </c>
      <c r="B1663" s="636">
        <v>115</v>
      </c>
      <c r="C1663" s="637">
        <v>0</v>
      </c>
      <c r="D1663" s="635"/>
    </row>
    <row r="1664" spans="1:4" x14ac:dyDescent="0.2">
      <c r="A1664" s="635" t="s">
        <v>1938</v>
      </c>
      <c r="B1664" s="636">
        <v>203</v>
      </c>
      <c r="C1664" s="637">
        <v>0</v>
      </c>
      <c r="D1664" s="635"/>
    </row>
    <row r="1665" spans="1:4" x14ac:dyDescent="0.2">
      <c r="A1665" s="635" t="s">
        <v>1939</v>
      </c>
      <c r="B1665" s="636">
        <v>58</v>
      </c>
      <c r="C1665" s="637">
        <v>0</v>
      </c>
      <c r="D1665" s="635"/>
    </row>
    <row r="1666" spans="1:4" x14ac:dyDescent="0.2">
      <c r="A1666" s="635" t="s">
        <v>1940</v>
      </c>
      <c r="B1666" s="636">
        <v>273</v>
      </c>
      <c r="C1666" s="637">
        <v>0</v>
      </c>
      <c r="D1666" s="635"/>
    </row>
    <row r="1667" spans="1:4" x14ac:dyDescent="0.2">
      <c r="A1667" s="635" t="s">
        <v>1941</v>
      </c>
      <c r="B1667" s="636">
        <v>140</v>
      </c>
      <c r="C1667" s="637">
        <v>0</v>
      </c>
      <c r="D1667" s="635"/>
    </row>
    <row r="1668" spans="1:4" x14ac:dyDescent="0.2">
      <c r="A1668" s="635" t="s">
        <v>1942</v>
      </c>
      <c r="B1668" s="636">
        <v>139</v>
      </c>
      <c r="C1668" s="637">
        <v>32.68</v>
      </c>
      <c r="D1668" s="635"/>
    </row>
    <row r="1669" spans="1:4" x14ac:dyDescent="0.2">
      <c r="A1669" s="635" t="s">
        <v>1943</v>
      </c>
      <c r="B1669" s="636">
        <v>137</v>
      </c>
      <c r="C1669" s="637">
        <v>0</v>
      </c>
      <c r="D1669" s="635"/>
    </row>
    <row r="1670" spans="1:4" x14ac:dyDescent="0.2">
      <c r="A1670" s="635" t="s">
        <v>1944</v>
      </c>
      <c r="B1670" s="636">
        <v>485</v>
      </c>
      <c r="C1670" s="637">
        <v>0</v>
      </c>
      <c r="D1670" s="635"/>
    </row>
    <row r="1671" spans="1:4" x14ac:dyDescent="0.2">
      <c r="A1671" s="635" t="s">
        <v>1945</v>
      </c>
      <c r="B1671" s="636">
        <v>206</v>
      </c>
      <c r="C1671" s="637">
        <v>0</v>
      </c>
      <c r="D1671" s="635"/>
    </row>
    <row r="1672" spans="1:4" x14ac:dyDescent="0.2">
      <c r="A1672" s="635" t="s">
        <v>1946</v>
      </c>
      <c r="B1672" s="636">
        <v>195</v>
      </c>
      <c r="C1672" s="637">
        <v>0</v>
      </c>
      <c r="D1672" s="635"/>
    </row>
    <row r="1673" spans="1:4" x14ac:dyDescent="0.2">
      <c r="A1673" s="635" t="s">
        <v>1947</v>
      </c>
      <c r="B1673" s="636">
        <v>87</v>
      </c>
      <c r="C1673" s="637">
        <v>0</v>
      </c>
      <c r="D1673" s="635"/>
    </row>
    <row r="1674" spans="1:4" x14ac:dyDescent="0.2">
      <c r="A1674" s="635" t="s">
        <v>1948</v>
      </c>
      <c r="B1674" s="636">
        <v>443</v>
      </c>
      <c r="C1674" s="637">
        <v>0</v>
      </c>
      <c r="D1674" s="635"/>
    </row>
    <row r="1675" spans="1:4" x14ac:dyDescent="0.2">
      <c r="A1675" s="635" t="s">
        <v>1949</v>
      </c>
      <c r="B1675" s="636">
        <v>62</v>
      </c>
      <c r="C1675" s="637">
        <v>0</v>
      </c>
      <c r="D1675" s="635"/>
    </row>
    <row r="1676" spans="1:4" x14ac:dyDescent="0.2">
      <c r="A1676" s="635" t="s">
        <v>1950</v>
      </c>
      <c r="B1676" s="636">
        <v>118</v>
      </c>
      <c r="C1676" s="637">
        <v>0</v>
      </c>
      <c r="D1676" s="635"/>
    </row>
    <row r="1677" spans="1:4" x14ac:dyDescent="0.2">
      <c r="A1677" s="635" t="s">
        <v>1951</v>
      </c>
      <c r="B1677" s="636">
        <v>291</v>
      </c>
      <c r="C1677" s="637">
        <v>0</v>
      </c>
      <c r="D1677" s="635"/>
    </row>
    <row r="1678" spans="1:4" x14ac:dyDescent="0.2">
      <c r="A1678" s="635" t="s">
        <v>1952</v>
      </c>
      <c r="B1678" s="636">
        <v>90</v>
      </c>
      <c r="C1678" s="637">
        <v>0</v>
      </c>
      <c r="D1678" s="635"/>
    </row>
    <row r="1679" spans="1:4" x14ac:dyDescent="0.2">
      <c r="A1679" s="635" t="s">
        <v>1953</v>
      </c>
      <c r="B1679" s="636">
        <v>206</v>
      </c>
      <c r="C1679" s="637">
        <v>0</v>
      </c>
      <c r="D1679" s="635"/>
    </row>
    <row r="1680" spans="1:4" x14ac:dyDescent="0.2">
      <c r="A1680" s="635" t="s">
        <v>1954</v>
      </c>
      <c r="B1680" s="636">
        <v>79</v>
      </c>
      <c r="C1680" s="637">
        <v>12.89</v>
      </c>
      <c r="D1680" s="635"/>
    </row>
    <row r="1681" spans="1:4" x14ac:dyDescent="0.2">
      <c r="A1681" s="635" t="s">
        <v>1955</v>
      </c>
      <c r="B1681" s="636">
        <v>145</v>
      </c>
      <c r="C1681" s="637">
        <v>0</v>
      </c>
      <c r="D1681" s="635"/>
    </row>
    <row r="1682" spans="1:4" x14ac:dyDescent="0.2">
      <c r="A1682" s="635" t="s">
        <v>1956</v>
      </c>
      <c r="B1682" s="636">
        <v>184</v>
      </c>
      <c r="C1682" s="637">
        <v>0</v>
      </c>
      <c r="D1682" s="635"/>
    </row>
    <row r="1683" spans="1:4" x14ac:dyDescent="0.2">
      <c r="A1683" s="635" t="s">
        <v>1957</v>
      </c>
      <c r="B1683" s="636">
        <v>324</v>
      </c>
      <c r="C1683" s="637">
        <v>0</v>
      </c>
      <c r="D1683" s="635"/>
    </row>
    <row r="1684" spans="1:4" x14ac:dyDescent="0.2">
      <c r="A1684" s="635" t="s">
        <v>1958</v>
      </c>
      <c r="B1684" s="636">
        <v>103</v>
      </c>
      <c r="C1684" s="637">
        <v>0</v>
      </c>
      <c r="D1684" s="635"/>
    </row>
    <row r="1685" spans="1:4" x14ac:dyDescent="0.2">
      <c r="A1685" s="635" t="s">
        <v>1959</v>
      </c>
      <c r="B1685" s="636">
        <v>108</v>
      </c>
      <c r="C1685" s="637">
        <v>3.78</v>
      </c>
      <c r="D1685" s="635"/>
    </row>
    <row r="1686" spans="1:4" x14ac:dyDescent="0.2">
      <c r="A1686" s="635" t="s">
        <v>1960</v>
      </c>
      <c r="B1686" s="636">
        <v>75</v>
      </c>
      <c r="C1686" s="637">
        <v>50.68</v>
      </c>
      <c r="D1686" s="635"/>
    </row>
    <row r="1687" spans="1:4" x14ac:dyDescent="0.2">
      <c r="A1687" s="635" t="s">
        <v>1961</v>
      </c>
      <c r="B1687" s="636">
        <v>366</v>
      </c>
      <c r="C1687" s="637">
        <v>0</v>
      </c>
      <c r="D1687" s="635"/>
    </row>
    <row r="1688" spans="1:4" x14ac:dyDescent="0.2">
      <c r="A1688" s="635" t="s">
        <v>1962</v>
      </c>
      <c r="B1688" s="636">
        <v>430</v>
      </c>
      <c r="C1688" s="637">
        <v>0</v>
      </c>
      <c r="D1688" s="635"/>
    </row>
    <row r="1689" spans="1:4" x14ac:dyDescent="0.2">
      <c r="A1689" s="635" t="s">
        <v>1963</v>
      </c>
      <c r="B1689" s="636">
        <v>87</v>
      </c>
      <c r="C1689" s="637">
        <v>143.47</v>
      </c>
      <c r="D1689" s="635"/>
    </row>
    <row r="1690" spans="1:4" x14ac:dyDescent="0.2">
      <c r="A1690" s="635" t="s">
        <v>1964</v>
      </c>
      <c r="B1690" s="636">
        <v>111</v>
      </c>
      <c r="C1690" s="637">
        <v>0</v>
      </c>
      <c r="D1690" s="635"/>
    </row>
    <row r="1691" spans="1:4" x14ac:dyDescent="0.2">
      <c r="A1691" s="635" t="s">
        <v>1965</v>
      </c>
      <c r="B1691" s="636">
        <v>392</v>
      </c>
      <c r="C1691" s="637">
        <v>582.16999999999996</v>
      </c>
      <c r="D1691" s="635"/>
    </row>
    <row r="1692" spans="1:4" x14ac:dyDescent="0.2">
      <c r="A1692" s="635" t="s">
        <v>1966</v>
      </c>
      <c r="B1692" s="636">
        <v>200</v>
      </c>
      <c r="C1692" s="637">
        <v>59.8</v>
      </c>
      <c r="D1692" s="635"/>
    </row>
    <row r="1693" spans="1:4" x14ac:dyDescent="0.2">
      <c r="A1693" s="635" t="s">
        <v>1967</v>
      </c>
      <c r="B1693" s="636">
        <v>248</v>
      </c>
      <c r="C1693" s="637">
        <v>149.74</v>
      </c>
      <c r="D1693" s="635"/>
    </row>
    <row r="1694" spans="1:4" x14ac:dyDescent="0.2">
      <c r="A1694" s="635" t="s">
        <v>1968</v>
      </c>
      <c r="B1694" s="636">
        <v>181</v>
      </c>
      <c r="C1694" s="637">
        <v>155.72</v>
      </c>
      <c r="D1694" s="635"/>
    </row>
    <row r="1695" spans="1:4" x14ac:dyDescent="0.2">
      <c r="A1695" s="635" t="s">
        <v>1969</v>
      </c>
      <c r="B1695" s="636">
        <v>230</v>
      </c>
      <c r="C1695" s="637">
        <v>0</v>
      </c>
      <c r="D1695" s="635"/>
    </row>
    <row r="1696" spans="1:4" x14ac:dyDescent="0.2">
      <c r="A1696" s="635" t="s">
        <v>1970</v>
      </c>
      <c r="B1696" s="636">
        <v>228</v>
      </c>
      <c r="C1696" s="637">
        <v>0</v>
      </c>
      <c r="D1696" s="635"/>
    </row>
    <row r="1697" spans="1:4" x14ac:dyDescent="0.2">
      <c r="A1697" s="635" t="s">
        <v>1971</v>
      </c>
      <c r="B1697" s="636">
        <v>72</v>
      </c>
      <c r="C1697" s="637">
        <v>11.22</v>
      </c>
      <c r="D1697" s="635"/>
    </row>
    <row r="1698" spans="1:4" x14ac:dyDescent="0.2">
      <c r="A1698" s="635" t="s">
        <v>1972</v>
      </c>
      <c r="B1698" s="636">
        <v>94</v>
      </c>
      <c r="C1698" s="637">
        <v>0</v>
      </c>
      <c r="D1698" s="635"/>
    </row>
    <row r="1699" spans="1:4" x14ac:dyDescent="0.2">
      <c r="A1699" s="635" t="s">
        <v>1973</v>
      </c>
      <c r="B1699" s="636">
        <v>277</v>
      </c>
      <c r="C1699" s="637">
        <v>5.41</v>
      </c>
      <c r="D1699" s="635"/>
    </row>
    <row r="1700" spans="1:4" x14ac:dyDescent="0.2">
      <c r="A1700" s="635" t="s">
        <v>1974</v>
      </c>
      <c r="B1700" s="636">
        <v>144</v>
      </c>
      <c r="C1700" s="637">
        <v>0</v>
      </c>
      <c r="D1700" s="635"/>
    </row>
    <row r="1701" spans="1:4" x14ac:dyDescent="0.2">
      <c r="A1701" s="635" t="s">
        <v>1975</v>
      </c>
      <c r="B1701" s="636">
        <v>164</v>
      </c>
      <c r="C1701" s="637">
        <v>0</v>
      </c>
      <c r="D1701" s="635"/>
    </row>
    <row r="1702" spans="1:4" x14ac:dyDescent="0.2">
      <c r="A1702" s="635" t="s">
        <v>1976</v>
      </c>
      <c r="B1702" s="636">
        <v>176</v>
      </c>
      <c r="C1702" s="637">
        <v>0</v>
      </c>
      <c r="D1702" s="635"/>
    </row>
    <row r="1703" spans="1:4" x14ac:dyDescent="0.2">
      <c r="A1703" s="635" t="s">
        <v>1977</v>
      </c>
      <c r="B1703" s="636">
        <v>275</v>
      </c>
      <c r="C1703" s="637">
        <v>176.11</v>
      </c>
      <c r="D1703" s="635"/>
    </row>
    <row r="1704" spans="1:4" x14ac:dyDescent="0.2">
      <c r="A1704" s="635" t="s">
        <v>1978</v>
      </c>
      <c r="B1704" s="636">
        <v>181</v>
      </c>
      <c r="C1704" s="637">
        <v>398.65</v>
      </c>
      <c r="D1704" s="635"/>
    </row>
    <row r="1705" spans="1:4" x14ac:dyDescent="0.2">
      <c r="A1705" s="635" t="s">
        <v>1979</v>
      </c>
      <c r="B1705" s="636">
        <v>264</v>
      </c>
      <c r="C1705" s="637">
        <v>0</v>
      </c>
      <c r="D1705" s="635"/>
    </row>
    <row r="1706" spans="1:4" x14ac:dyDescent="0.2">
      <c r="A1706" s="635" t="s">
        <v>1980</v>
      </c>
      <c r="B1706" s="636">
        <v>403</v>
      </c>
      <c r="C1706" s="637">
        <v>0</v>
      </c>
      <c r="D1706" s="635"/>
    </row>
    <row r="1707" spans="1:4" x14ac:dyDescent="0.2">
      <c r="A1707" s="635" t="s">
        <v>1981</v>
      </c>
      <c r="B1707" s="636">
        <v>107</v>
      </c>
      <c r="C1707" s="637">
        <v>72.349999999999994</v>
      </c>
      <c r="D1707" s="635"/>
    </row>
    <row r="1708" spans="1:4" x14ac:dyDescent="0.2">
      <c r="A1708" s="635" t="s">
        <v>1982</v>
      </c>
      <c r="B1708" s="636">
        <v>203</v>
      </c>
      <c r="C1708" s="637">
        <v>0</v>
      </c>
      <c r="D1708" s="635"/>
    </row>
    <row r="1709" spans="1:4" x14ac:dyDescent="0.2">
      <c r="A1709" s="635" t="s">
        <v>1983</v>
      </c>
      <c r="B1709" s="636">
        <v>346</v>
      </c>
      <c r="C1709" s="637">
        <v>0</v>
      </c>
      <c r="D1709" s="635"/>
    </row>
    <row r="1710" spans="1:4" x14ac:dyDescent="0.2">
      <c r="A1710" s="635" t="s">
        <v>1984</v>
      </c>
      <c r="B1710" s="636">
        <v>92</v>
      </c>
      <c r="C1710" s="637">
        <v>0</v>
      </c>
      <c r="D1710" s="635"/>
    </row>
    <row r="1711" spans="1:4" x14ac:dyDescent="0.2">
      <c r="A1711" s="635" t="s">
        <v>1985</v>
      </c>
      <c r="B1711" s="636">
        <v>234</v>
      </c>
      <c r="C1711" s="637">
        <v>0</v>
      </c>
      <c r="D1711" s="635"/>
    </row>
    <row r="1712" spans="1:4" x14ac:dyDescent="0.2">
      <c r="A1712" s="635" t="s">
        <v>1986</v>
      </c>
      <c r="B1712" s="636">
        <v>208</v>
      </c>
      <c r="C1712" s="637">
        <v>0</v>
      </c>
      <c r="D1712" s="635"/>
    </row>
    <row r="1713" spans="1:4" x14ac:dyDescent="0.2">
      <c r="A1713" s="635" t="s">
        <v>1987</v>
      </c>
      <c r="B1713" s="636">
        <v>304</v>
      </c>
      <c r="C1713" s="637">
        <v>0</v>
      </c>
      <c r="D1713" s="635"/>
    </row>
    <row r="1714" spans="1:4" x14ac:dyDescent="0.2">
      <c r="A1714" s="635" t="s">
        <v>1988</v>
      </c>
      <c r="B1714" s="636">
        <v>203</v>
      </c>
      <c r="C1714" s="637">
        <v>0</v>
      </c>
      <c r="D1714" s="635"/>
    </row>
    <row r="1715" spans="1:4" x14ac:dyDescent="0.2">
      <c r="A1715" s="635" t="s">
        <v>1989</v>
      </c>
      <c r="B1715" s="636">
        <v>254</v>
      </c>
      <c r="C1715" s="637">
        <v>112.45</v>
      </c>
      <c r="D1715" s="635"/>
    </row>
    <row r="1716" spans="1:4" x14ac:dyDescent="0.2">
      <c r="A1716" s="635" t="s">
        <v>1990</v>
      </c>
      <c r="B1716" s="636">
        <v>80</v>
      </c>
      <c r="C1716" s="637">
        <v>0</v>
      </c>
      <c r="D1716" s="635"/>
    </row>
    <row r="1717" spans="1:4" x14ac:dyDescent="0.2">
      <c r="A1717" s="635" t="s">
        <v>1991</v>
      </c>
      <c r="B1717" s="636">
        <v>207</v>
      </c>
      <c r="C1717" s="637">
        <v>0</v>
      </c>
      <c r="D1717" s="635"/>
    </row>
    <row r="1718" spans="1:4" x14ac:dyDescent="0.2">
      <c r="A1718" s="635" t="s">
        <v>1992</v>
      </c>
      <c r="B1718" s="636">
        <v>102</v>
      </c>
      <c r="C1718" s="637">
        <v>0</v>
      </c>
      <c r="D1718" s="635"/>
    </row>
    <row r="1719" spans="1:4" x14ac:dyDescent="0.2">
      <c r="A1719" s="635" t="s">
        <v>1993</v>
      </c>
      <c r="B1719" s="636">
        <v>209</v>
      </c>
      <c r="C1719" s="637">
        <v>402.26</v>
      </c>
      <c r="D1719" s="635"/>
    </row>
    <row r="1720" spans="1:4" x14ac:dyDescent="0.2">
      <c r="A1720" s="635" t="s">
        <v>1994</v>
      </c>
      <c r="B1720" s="636">
        <v>212</v>
      </c>
      <c r="C1720" s="637">
        <v>0</v>
      </c>
      <c r="D1720" s="635"/>
    </row>
    <row r="1721" spans="1:4" x14ac:dyDescent="0.2">
      <c r="A1721" s="635" t="s">
        <v>1995</v>
      </c>
      <c r="B1721" s="636">
        <v>66</v>
      </c>
      <c r="C1721" s="637">
        <v>0</v>
      </c>
      <c r="D1721" s="635"/>
    </row>
    <row r="1722" spans="1:4" x14ac:dyDescent="0.2">
      <c r="A1722" s="635" t="s">
        <v>1996</v>
      </c>
      <c r="B1722" s="636">
        <v>196</v>
      </c>
      <c r="C1722" s="637">
        <v>0</v>
      </c>
      <c r="D1722" s="635"/>
    </row>
    <row r="1723" spans="1:4" x14ac:dyDescent="0.2">
      <c r="A1723" s="635" t="s">
        <v>1997</v>
      </c>
      <c r="B1723" s="636">
        <v>299</v>
      </c>
      <c r="C1723" s="637">
        <v>0</v>
      </c>
      <c r="D1723" s="635"/>
    </row>
    <row r="1724" spans="1:4" x14ac:dyDescent="0.2">
      <c r="A1724" s="635" t="s">
        <v>1998</v>
      </c>
      <c r="B1724" s="636">
        <v>249</v>
      </c>
      <c r="C1724" s="637">
        <v>0</v>
      </c>
      <c r="D1724" s="635"/>
    </row>
    <row r="1725" spans="1:4" x14ac:dyDescent="0.2">
      <c r="A1725" s="635" t="s">
        <v>1999</v>
      </c>
      <c r="B1725" s="636">
        <v>294</v>
      </c>
      <c r="C1725" s="637">
        <v>8.3800000000000008</v>
      </c>
      <c r="D1725" s="635"/>
    </row>
    <row r="1726" spans="1:4" x14ac:dyDescent="0.2">
      <c r="A1726" s="635" t="s">
        <v>2000</v>
      </c>
      <c r="B1726" s="636">
        <v>185</v>
      </c>
      <c r="C1726" s="637">
        <v>0</v>
      </c>
      <c r="D1726" s="635"/>
    </row>
    <row r="1727" spans="1:4" x14ac:dyDescent="0.2">
      <c r="A1727" s="635" t="s">
        <v>2001</v>
      </c>
      <c r="B1727" s="636">
        <v>267</v>
      </c>
      <c r="C1727" s="637">
        <v>0</v>
      </c>
      <c r="D1727" s="635"/>
    </row>
    <row r="1728" spans="1:4" x14ac:dyDescent="0.2">
      <c r="A1728" s="635" t="s">
        <v>2002</v>
      </c>
      <c r="B1728" s="636">
        <v>104</v>
      </c>
      <c r="C1728" s="637">
        <v>0</v>
      </c>
      <c r="D1728" s="635"/>
    </row>
    <row r="1729" spans="1:4" x14ac:dyDescent="0.2">
      <c r="A1729" s="635" t="s">
        <v>2003</v>
      </c>
      <c r="B1729" s="636">
        <v>81</v>
      </c>
      <c r="C1729" s="637">
        <v>0</v>
      </c>
      <c r="D1729" s="635"/>
    </row>
    <row r="1730" spans="1:4" x14ac:dyDescent="0.2">
      <c r="A1730" s="635" t="s">
        <v>2004</v>
      </c>
      <c r="B1730" s="636">
        <v>151</v>
      </c>
      <c r="C1730" s="637">
        <v>105.59</v>
      </c>
      <c r="D1730" s="635"/>
    </row>
    <row r="1731" spans="1:4" x14ac:dyDescent="0.2">
      <c r="A1731" s="635" t="s">
        <v>2005</v>
      </c>
      <c r="B1731" s="636">
        <v>68</v>
      </c>
      <c r="C1731" s="637">
        <v>0</v>
      </c>
      <c r="D1731" s="635"/>
    </row>
    <row r="1732" spans="1:4" x14ac:dyDescent="0.2">
      <c r="A1732" s="635" t="s">
        <v>2006</v>
      </c>
      <c r="B1732" s="636">
        <v>126</v>
      </c>
      <c r="C1732" s="637">
        <v>0</v>
      </c>
      <c r="D1732" s="635"/>
    </row>
    <row r="1733" spans="1:4" x14ac:dyDescent="0.2">
      <c r="A1733" s="635" t="s">
        <v>2007</v>
      </c>
      <c r="B1733" s="636">
        <v>343</v>
      </c>
      <c r="C1733" s="637">
        <v>0</v>
      </c>
      <c r="D1733" s="635"/>
    </row>
    <row r="1734" spans="1:4" x14ac:dyDescent="0.2">
      <c r="A1734" s="635" t="s">
        <v>2008</v>
      </c>
      <c r="B1734" s="636">
        <v>216</v>
      </c>
      <c r="C1734" s="637">
        <v>0</v>
      </c>
      <c r="D1734" s="635"/>
    </row>
    <row r="1735" spans="1:4" x14ac:dyDescent="0.2">
      <c r="A1735" s="635" t="s">
        <v>2009</v>
      </c>
      <c r="B1735" s="636">
        <v>107</v>
      </c>
      <c r="C1735" s="637">
        <v>0</v>
      </c>
      <c r="D1735" s="635"/>
    </row>
    <row r="1736" spans="1:4" x14ac:dyDescent="0.2">
      <c r="A1736" s="635" t="s">
        <v>2010</v>
      </c>
      <c r="B1736" s="636">
        <v>213</v>
      </c>
      <c r="C1736" s="637">
        <v>0</v>
      </c>
      <c r="D1736" s="635"/>
    </row>
    <row r="1737" spans="1:4" x14ac:dyDescent="0.2">
      <c r="A1737" s="635" t="s">
        <v>2011</v>
      </c>
      <c r="B1737" s="636">
        <v>125</v>
      </c>
      <c r="C1737" s="637">
        <v>0</v>
      </c>
      <c r="D1737" s="635"/>
    </row>
    <row r="1738" spans="1:4" x14ac:dyDescent="0.2">
      <c r="A1738" s="635" t="s">
        <v>2012</v>
      </c>
      <c r="B1738" s="636">
        <v>164</v>
      </c>
      <c r="C1738" s="637">
        <v>8.5</v>
      </c>
      <c r="D1738" s="635"/>
    </row>
    <row r="1739" spans="1:4" x14ac:dyDescent="0.2">
      <c r="A1739" s="635" t="s">
        <v>2013</v>
      </c>
      <c r="B1739" s="636">
        <v>169</v>
      </c>
      <c r="C1739" s="637">
        <v>0</v>
      </c>
      <c r="D1739" s="635"/>
    </row>
    <row r="1740" spans="1:4" x14ac:dyDescent="0.2">
      <c r="A1740" s="635" t="s">
        <v>2014</v>
      </c>
      <c r="B1740" s="636">
        <v>190</v>
      </c>
      <c r="C1740" s="637">
        <v>0</v>
      </c>
      <c r="D1740" s="635"/>
    </row>
    <row r="1741" spans="1:4" x14ac:dyDescent="0.2">
      <c r="A1741" s="635" t="s">
        <v>2015</v>
      </c>
      <c r="B1741" s="636">
        <v>92</v>
      </c>
      <c r="C1741" s="637">
        <v>55.91</v>
      </c>
      <c r="D1741" s="635"/>
    </row>
    <row r="1742" spans="1:4" x14ac:dyDescent="0.2">
      <c r="A1742" s="635" t="s">
        <v>2016</v>
      </c>
      <c r="B1742" s="636">
        <v>309</v>
      </c>
      <c r="C1742" s="637">
        <v>173.67</v>
      </c>
      <c r="D1742" s="635"/>
    </row>
    <row r="1743" spans="1:4" x14ac:dyDescent="0.2">
      <c r="A1743" s="635" t="s">
        <v>2017</v>
      </c>
      <c r="B1743" s="636">
        <v>251</v>
      </c>
      <c r="C1743" s="637">
        <v>0</v>
      </c>
      <c r="D1743" s="635"/>
    </row>
    <row r="1744" spans="1:4" x14ac:dyDescent="0.2">
      <c r="A1744" s="635" t="s">
        <v>2018</v>
      </c>
      <c r="B1744" s="636">
        <v>397</v>
      </c>
      <c r="C1744" s="637">
        <v>0</v>
      </c>
      <c r="D1744" s="635"/>
    </row>
    <row r="1745" spans="1:4" x14ac:dyDescent="0.2">
      <c r="A1745" s="635" t="s">
        <v>2019</v>
      </c>
      <c r="B1745" s="636">
        <v>252</v>
      </c>
      <c r="C1745" s="637">
        <v>0</v>
      </c>
      <c r="D1745" s="635"/>
    </row>
    <row r="1746" spans="1:4" x14ac:dyDescent="0.2">
      <c r="A1746" s="635" t="s">
        <v>2020</v>
      </c>
      <c r="B1746" s="636">
        <v>236</v>
      </c>
      <c r="C1746" s="637">
        <v>0</v>
      </c>
      <c r="D1746" s="635"/>
    </row>
    <row r="1747" spans="1:4" x14ac:dyDescent="0.2">
      <c r="A1747" s="635" t="s">
        <v>2021</v>
      </c>
      <c r="B1747" s="636">
        <v>208</v>
      </c>
      <c r="C1747" s="637">
        <v>0</v>
      </c>
      <c r="D1747" s="635"/>
    </row>
    <row r="1748" spans="1:4" x14ac:dyDescent="0.2">
      <c r="A1748" s="635" t="s">
        <v>2022</v>
      </c>
      <c r="B1748" s="636">
        <v>189</v>
      </c>
      <c r="C1748" s="637">
        <v>0</v>
      </c>
      <c r="D1748" s="635"/>
    </row>
    <row r="1749" spans="1:4" x14ac:dyDescent="0.2">
      <c r="A1749" s="635" t="s">
        <v>2023</v>
      </c>
      <c r="B1749" s="636">
        <v>32</v>
      </c>
      <c r="C1749" s="637">
        <v>62.74</v>
      </c>
      <c r="D1749" s="635" t="s">
        <v>344</v>
      </c>
    </row>
    <row r="1750" spans="1:4" x14ac:dyDescent="0.2">
      <c r="A1750" s="635" t="s">
        <v>2024</v>
      </c>
      <c r="B1750" s="636">
        <v>75</v>
      </c>
      <c r="C1750" s="637">
        <v>0</v>
      </c>
      <c r="D1750" s="635"/>
    </row>
    <row r="1751" spans="1:4" x14ac:dyDescent="0.2">
      <c r="A1751" s="635" t="s">
        <v>2025</v>
      </c>
      <c r="B1751" s="636">
        <v>103</v>
      </c>
      <c r="C1751" s="637">
        <v>25.1</v>
      </c>
      <c r="D1751" s="635"/>
    </row>
    <row r="1752" spans="1:4" x14ac:dyDescent="0.2">
      <c r="A1752" s="635" t="s">
        <v>2026</v>
      </c>
      <c r="B1752" s="636">
        <v>250</v>
      </c>
      <c r="C1752" s="637">
        <v>0</v>
      </c>
      <c r="D1752" s="635"/>
    </row>
    <row r="1753" spans="1:4" x14ac:dyDescent="0.2">
      <c r="A1753" s="635" t="s">
        <v>2027</v>
      </c>
      <c r="B1753" s="636">
        <v>215</v>
      </c>
      <c r="C1753" s="637">
        <v>0</v>
      </c>
      <c r="D1753" s="635"/>
    </row>
    <row r="1754" spans="1:4" x14ac:dyDescent="0.2">
      <c r="A1754" s="635" t="s">
        <v>2028</v>
      </c>
      <c r="B1754" s="636">
        <v>144</v>
      </c>
      <c r="C1754" s="637">
        <v>0</v>
      </c>
      <c r="D1754" s="635"/>
    </row>
    <row r="1755" spans="1:4" x14ac:dyDescent="0.2">
      <c r="A1755" s="635" t="s">
        <v>2029</v>
      </c>
      <c r="B1755" s="636">
        <v>454</v>
      </c>
      <c r="C1755" s="637">
        <v>0</v>
      </c>
      <c r="D1755" s="635"/>
    </row>
    <row r="1756" spans="1:4" x14ac:dyDescent="0.2">
      <c r="A1756" s="635" t="s">
        <v>2030</v>
      </c>
      <c r="B1756" s="636">
        <v>255</v>
      </c>
      <c r="C1756" s="637">
        <v>0</v>
      </c>
      <c r="D1756" s="635"/>
    </row>
    <row r="1757" spans="1:4" x14ac:dyDescent="0.2">
      <c r="A1757" s="635" t="s">
        <v>2031</v>
      </c>
      <c r="B1757" s="636">
        <v>77</v>
      </c>
      <c r="C1757" s="637">
        <v>4.12</v>
      </c>
      <c r="D1757" s="635"/>
    </row>
    <row r="1758" spans="1:4" x14ac:dyDescent="0.2">
      <c r="A1758" s="635" t="s">
        <v>2032</v>
      </c>
      <c r="B1758" s="636">
        <v>108</v>
      </c>
      <c r="C1758" s="637">
        <v>101.76</v>
      </c>
      <c r="D1758" s="635"/>
    </row>
    <row r="1759" spans="1:4" x14ac:dyDescent="0.2">
      <c r="A1759" s="635" t="s">
        <v>2033</v>
      </c>
      <c r="B1759" s="636">
        <v>147</v>
      </c>
      <c r="C1759" s="637">
        <v>0</v>
      </c>
      <c r="D1759" s="635"/>
    </row>
    <row r="1760" spans="1:4" x14ac:dyDescent="0.2">
      <c r="A1760" s="635" t="s">
        <v>2034</v>
      </c>
      <c r="B1760" s="636">
        <v>216</v>
      </c>
      <c r="C1760" s="637">
        <v>0</v>
      </c>
      <c r="D1760" s="635"/>
    </row>
    <row r="1761" spans="1:4" x14ac:dyDescent="0.2">
      <c r="A1761" s="635" t="s">
        <v>2035</v>
      </c>
      <c r="B1761" s="636">
        <v>234</v>
      </c>
      <c r="C1761" s="637">
        <v>0</v>
      </c>
      <c r="D1761" s="635"/>
    </row>
    <row r="1762" spans="1:4" x14ac:dyDescent="0.2">
      <c r="A1762" s="635" t="s">
        <v>2036</v>
      </c>
      <c r="B1762" s="636">
        <v>249</v>
      </c>
      <c r="C1762" s="637">
        <v>0</v>
      </c>
      <c r="D1762" s="635"/>
    </row>
    <row r="1763" spans="1:4" x14ac:dyDescent="0.2">
      <c r="A1763" s="635" t="s">
        <v>2037</v>
      </c>
      <c r="B1763" s="636">
        <v>119</v>
      </c>
      <c r="C1763" s="637">
        <v>0</v>
      </c>
      <c r="D1763" s="635"/>
    </row>
    <row r="1764" spans="1:4" x14ac:dyDescent="0.2">
      <c r="A1764" s="635" t="s">
        <v>2038</v>
      </c>
      <c r="B1764" s="636">
        <v>359</v>
      </c>
      <c r="C1764" s="637">
        <v>0</v>
      </c>
      <c r="D1764" s="635"/>
    </row>
    <row r="1765" spans="1:4" x14ac:dyDescent="0.2">
      <c r="A1765" s="635" t="s">
        <v>2039</v>
      </c>
      <c r="B1765" s="636">
        <v>55</v>
      </c>
      <c r="C1765" s="637">
        <v>165.75</v>
      </c>
      <c r="D1765" s="635"/>
    </row>
    <row r="1766" spans="1:4" x14ac:dyDescent="0.2">
      <c r="A1766" s="635" t="s">
        <v>2040</v>
      </c>
      <c r="B1766" s="636">
        <v>113</v>
      </c>
      <c r="C1766" s="637">
        <v>0</v>
      </c>
      <c r="D1766" s="635"/>
    </row>
    <row r="1767" spans="1:4" x14ac:dyDescent="0.2">
      <c r="A1767" s="635" t="s">
        <v>2041</v>
      </c>
      <c r="B1767" s="636">
        <v>285</v>
      </c>
      <c r="C1767" s="637">
        <v>9.91</v>
      </c>
      <c r="D1767" s="635"/>
    </row>
    <row r="1768" spans="1:4" x14ac:dyDescent="0.2">
      <c r="A1768" s="635" t="s">
        <v>2042</v>
      </c>
      <c r="B1768" s="636">
        <v>300</v>
      </c>
      <c r="C1768" s="637">
        <v>0</v>
      </c>
      <c r="D1768" s="635"/>
    </row>
    <row r="1769" spans="1:4" x14ac:dyDescent="0.2">
      <c r="A1769" s="635" t="s">
        <v>2043</v>
      </c>
      <c r="B1769" s="636">
        <v>143</v>
      </c>
      <c r="C1769" s="637">
        <v>0</v>
      </c>
      <c r="D1769" s="635"/>
    </row>
    <row r="1770" spans="1:4" x14ac:dyDescent="0.2">
      <c r="A1770" s="635" t="s">
        <v>2044</v>
      </c>
      <c r="B1770" s="636">
        <v>96</v>
      </c>
      <c r="C1770" s="637">
        <v>0</v>
      </c>
      <c r="D1770" s="635"/>
    </row>
    <row r="1771" spans="1:4" x14ac:dyDescent="0.2">
      <c r="A1771" s="635" t="s">
        <v>2045</v>
      </c>
      <c r="B1771" s="636">
        <v>289</v>
      </c>
      <c r="C1771" s="637">
        <v>77.69</v>
      </c>
      <c r="D1771" s="635"/>
    </row>
    <row r="1772" spans="1:4" x14ac:dyDescent="0.2">
      <c r="A1772" s="635" t="s">
        <v>2046</v>
      </c>
      <c r="B1772" s="636">
        <v>215</v>
      </c>
      <c r="C1772" s="637">
        <v>48.64</v>
      </c>
      <c r="D1772" s="635"/>
    </row>
    <row r="1773" spans="1:4" x14ac:dyDescent="0.2">
      <c r="A1773" s="635" t="s">
        <v>2047</v>
      </c>
      <c r="B1773" s="636">
        <v>230</v>
      </c>
      <c r="C1773" s="637">
        <v>0</v>
      </c>
      <c r="D1773" s="635"/>
    </row>
    <row r="1774" spans="1:4" x14ac:dyDescent="0.2">
      <c r="A1774" s="635" t="s">
        <v>2048</v>
      </c>
      <c r="B1774" s="636">
        <v>205</v>
      </c>
      <c r="C1774" s="637">
        <v>0</v>
      </c>
      <c r="D1774" s="635"/>
    </row>
    <row r="1775" spans="1:4" x14ac:dyDescent="0.2">
      <c r="A1775" s="635" t="s">
        <v>2049</v>
      </c>
      <c r="B1775" s="636">
        <v>75</v>
      </c>
      <c r="C1775" s="637">
        <v>3.83</v>
      </c>
      <c r="D1775" s="635"/>
    </row>
    <row r="1776" spans="1:4" x14ac:dyDescent="0.2">
      <c r="A1776" s="635" t="s">
        <v>2050</v>
      </c>
      <c r="B1776" s="636">
        <v>278</v>
      </c>
      <c r="C1776" s="637">
        <v>0</v>
      </c>
      <c r="D1776" s="635"/>
    </row>
    <row r="1777" spans="1:4" x14ac:dyDescent="0.2">
      <c r="A1777" s="635" t="s">
        <v>2051</v>
      </c>
      <c r="B1777" s="636">
        <v>177</v>
      </c>
      <c r="C1777" s="637">
        <v>0</v>
      </c>
      <c r="D1777" s="635"/>
    </row>
    <row r="1778" spans="1:4" x14ac:dyDescent="0.2">
      <c r="A1778" s="635" t="s">
        <v>2052</v>
      </c>
      <c r="B1778" s="636">
        <v>191</v>
      </c>
      <c r="C1778" s="637">
        <v>0</v>
      </c>
      <c r="D1778" s="635"/>
    </row>
    <row r="1779" spans="1:4" x14ac:dyDescent="0.2">
      <c r="A1779" s="635" t="s">
        <v>2053</v>
      </c>
      <c r="B1779" s="636">
        <v>170</v>
      </c>
      <c r="C1779" s="637">
        <v>0</v>
      </c>
      <c r="D1779" s="635"/>
    </row>
    <row r="1780" spans="1:4" x14ac:dyDescent="0.2">
      <c r="A1780" s="635" t="s">
        <v>2054</v>
      </c>
      <c r="B1780" s="636">
        <v>220</v>
      </c>
      <c r="C1780" s="637">
        <v>0</v>
      </c>
      <c r="D1780" s="635"/>
    </row>
    <row r="1781" spans="1:4" x14ac:dyDescent="0.2">
      <c r="A1781" s="635" t="s">
        <v>2055</v>
      </c>
      <c r="B1781" s="636">
        <v>415</v>
      </c>
      <c r="C1781" s="637">
        <v>0</v>
      </c>
      <c r="D1781" s="635"/>
    </row>
    <row r="1782" spans="1:4" x14ac:dyDescent="0.2">
      <c r="A1782" s="635" t="s">
        <v>2056</v>
      </c>
      <c r="B1782" s="636">
        <v>136</v>
      </c>
      <c r="C1782" s="637">
        <v>0</v>
      </c>
      <c r="D1782" s="635"/>
    </row>
    <row r="1783" spans="1:4" x14ac:dyDescent="0.2">
      <c r="A1783" s="635" t="s">
        <v>2057</v>
      </c>
      <c r="B1783" s="636">
        <v>519</v>
      </c>
      <c r="C1783" s="637">
        <v>0</v>
      </c>
      <c r="D1783" s="635"/>
    </row>
    <row r="1784" spans="1:4" x14ac:dyDescent="0.2">
      <c r="A1784" s="635" t="s">
        <v>2058</v>
      </c>
      <c r="B1784" s="636">
        <v>354</v>
      </c>
      <c r="C1784" s="637">
        <v>905.46</v>
      </c>
      <c r="D1784" s="635"/>
    </row>
    <row r="1785" spans="1:4" x14ac:dyDescent="0.2">
      <c r="A1785" s="635" t="s">
        <v>2059</v>
      </c>
      <c r="B1785" s="636">
        <v>361</v>
      </c>
      <c r="C1785" s="637">
        <v>0</v>
      </c>
      <c r="D1785" s="635"/>
    </row>
    <row r="1786" spans="1:4" x14ac:dyDescent="0.2">
      <c r="A1786" s="635" t="s">
        <v>2060</v>
      </c>
      <c r="B1786" s="636">
        <v>361</v>
      </c>
      <c r="C1786" s="637">
        <v>0</v>
      </c>
      <c r="D1786" s="635"/>
    </row>
    <row r="1787" spans="1:4" x14ac:dyDescent="0.2">
      <c r="A1787" s="635" t="s">
        <v>2061</v>
      </c>
      <c r="B1787" s="636">
        <v>197</v>
      </c>
      <c r="C1787" s="637">
        <v>0</v>
      </c>
      <c r="D1787" s="635"/>
    </row>
    <row r="1788" spans="1:4" x14ac:dyDescent="0.2">
      <c r="A1788" s="635" t="s">
        <v>2062</v>
      </c>
      <c r="B1788" s="636">
        <v>49</v>
      </c>
      <c r="C1788" s="637">
        <v>0</v>
      </c>
      <c r="D1788" s="635"/>
    </row>
    <row r="1789" spans="1:4" x14ac:dyDescent="0.2">
      <c r="A1789" s="635" t="s">
        <v>2063</v>
      </c>
      <c r="B1789" s="636">
        <v>225</v>
      </c>
      <c r="C1789" s="637">
        <v>0</v>
      </c>
      <c r="D1789" s="635"/>
    </row>
    <row r="1790" spans="1:4" x14ac:dyDescent="0.2">
      <c r="A1790" s="635" t="s">
        <v>2064</v>
      </c>
      <c r="B1790" s="636">
        <v>205</v>
      </c>
      <c r="C1790" s="637">
        <v>0</v>
      </c>
      <c r="D1790" s="635"/>
    </row>
    <row r="1791" spans="1:4" x14ac:dyDescent="0.2">
      <c r="A1791" s="635" t="s">
        <v>2065</v>
      </c>
      <c r="B1791" s="636">
        <v>382</v>
      </c>
      <c r="C1791" s="637">
        <v>0</v>
      </c>
      <c r="D1791" s="635"/>
    </row>
    <row r="1792" spans="1:4" x14ac:dyDescent="0.2">
      <c r="A1792" s="635" t="s">
        <v>2066</v>
      </c>
      <c r="B1792" s="636">
        <v>383</v>
      </c>
      <c r="C1792" s="637">
        <v>0</v>
      </c>
      <c r="D1792" s="635"/>
    </row>
    <row r="1793" spans="1:4" x14ac:dyDescent="0.2">
      <c r="A1793" s="635" t="s">
        <v>2067</v>
      </c>
      <c r="B1793" s="636">
        <v>170</v>
      </c>
      <c r="C1793" s="637">
        <v>56.08</v>
      </c>
      <c r="D1793" s="635"/>
    </row>
    <row r="1794" spans="1:4" x14ac:dyDescent="0.2">
      <c r="A1794" s="635" t="s">
        <v>2068</v>
      </c>
      <c r="B1794" s="636">
        <v>137</v>
      </c>
      <c r="C1794" s="637">
        <v>11.95</v>
      </c>
      <c r="D1794" s="635"/>
    </row>
    <row r="1795" spans="1:4" x14ac:dyDescent="0.2">
      <c r="A1795" s="635" t="s">
        <v>2069</v>
      </c>
      <c r="B1795" s="636">
        <v>219</v>
      </c>
      <c r="C1795" s="637">
        <v>0</v>
      </c>
      <c r="D1795" s="635"/>
    </row>
    <row r="1796" spans="1:4" x14ac:dyDescent="0.2">
      <c r="A1796" s="635" t="s">
        <v>2070</v>
      </c>
      <c r="B1796" s="636">
        <v>459</v>
      </c>
      <c r="C1796" s="637">
        <v>0</v>
      </c>
      <c r="D1796" s="635"/>
    </row>
    <row r="1797" spans="1:4" x14ac:dyDescent="0.2">
      <c r="A1797" s="635" t="s">
        <v>2071</v>
      </c>
      <c r="B1797" s="636">
        <v>226</v>
      </c>
      <c r="C1797" s="637">
        <v>530.41999999999996</v>
      </c>
      <c r="D1797" s="635"/>
    </row>
    <row r="1798" spans="1:4" x14ac:dyDescent="0.2">
      <c r="A1798" s="635" t="s">
        <v>2072</v>
      </c>
      <c r="B1798" s="636">
        <v>572</v>
      </c>
      <c r="C1798" s="637">
        <v>587.96</v>
      </c>
      <c r="D1798" s="635"/>
    </row>
    <row r="1799" spans="1:4" x14ac:dyDescent="0.2">
      <c r="A1799" s="635" t="s">
        <v>2073</v>
      </c>
      <c r="B1799" s="636">
        <v>168</v>
      </c>
      <c r="C1799" s="637">
        <v>0</v>
      </c>
      <c r="D1799" s="635"/>
    </row>
    <row r="1800" spans="1:4" x14ac:dyDescent="0.2">
      <c r="A1800" s="635" t="s">
        <v>2074</v>
      </c>
      <c r="B1800" s="636">
        <v>232</v>
      </c>
      <c r="C1800" s="637">
        <v>100.25</v>
      </c>
      <c r="D1800" s="635"/>
    </row>
    <row r="1801" spans="1:4" x14ac:dyDescent="0.2">
      <c r="A1801" s="635" t="s">
        <v>2075</v>
      </c>
      <c r="B1801" s="636">
        <v>123</v>
      </c>
      <c r="C1801" s="637">
        <v>191.41</v>
      </c>
      <c r="D1801" s="635"/>
    </row>
    <row r="1802" spans="1:4" x14ac:dyDescent="0.2">
      <c r="A1802" s="635" t="s">
        <v>2076</v>
      </c>
      <c r="B1802" s="636">
        <v>303</v>
      </c>
      <c r="C1802" s="637">
        <v>299.58</v>
      </c>
      <c r="D1802" s="635"/>
    </row>
    <row r="1803" spans="1:4" x14ac:dyDescent="0.2">
      <c r="A1803" s="635" t="s">
        <v>2077</v>
      </c>
      <c r="B1803" s="636">
        <v>405</v>
      </c>
      <c r="C1803" s="637">
        <v>0</v>
      </c>
      <c r="D1803" s="635"/>
    </row>
    <row r="1804" spans="1:4" x14ac:dyDescent="0.2">
      <c r="A1804" s="635" t="s">
        <v>2078</v>
      </c>
      <c r="B1804" s="636">
        <v>119</v>
      </c>
      <c r="C1804" s="637">
        <v>0</v>
      </c>
      <c r="D1804" s="635"/>
    </row>
    <row r="1805" spans="1:4" x14ac:dyDescent="0.2">
      <c r="A1805" s="635" t="s">
        <v>2079</v>
      </c>
      <c r="B1805" s="636">
        <v>126</v>
      </c>
      <c r="C1805" s="637">
        <v>0</v>
      </c>
      <c r="D1805" s="635"/>
    </row>
    <row r="1806" spans="1:4" x14ac:dyDescent="0.2">
      <c r="A1806" s="635" t="s">
        <v>2080</v>
      </c>
      <c r="B1806" s="636">
        <v>210</v>
      </c>
      <c r="C1806" s="637">
        <v>0</v>
      </c>
      <c r="D1806" s="635"/>
    </row>
    <row r="1807" spans="1:4" x14ac:dyDescent="0.2">
      <c r="A1807" s="635" t="s">
        <v>2081</v>
      </c>
      <c r="B1807" s="636">
        <v>303</v>
      </c>
      <c r="C1807" s="637">
        <v>0</v>
      </c>
      <c r="D1807" s="635"/>
    </row>
    <row r="1808" spans="1:4" x14ac:dyDescent="0.2">
      <c r="A1808" s="635" t="s">
        <v>2082</v>
      </c>
      <c r="B1808" s="636">
        <v>396</v>
      </c>
      <c r="C1808" s="637">
        <v>503.99</v>
      </c>
      <c r="D1808" s="635"/>
    </row>
    <row r="1809" spans="1:4" x14ac:dyDescent="0.2">
      <c r="A1809" s="635" t="s">
        <v>2083</v>
      </c>
      <c r="B1809" s="636">
        <v>192</v>
      </c>
      <c r="C1809" s="637">
        <v>365.49</v>
      </c>
      <c r="D1809" s="635"/>
    </row>
    <row r="1810" spans="1:4" x14ac:dyDescent="0.2">
      <c r="A1810" s="635" t="s">
        <v>2084</v>
      </c>
      <c r="B1810" s="636">
        <v>386</v>
      </c>
      <c r="C1810" s="637">
        <v>0</v>
      </c>
      <c r="D1810" s="635"/>
    </row>
    <row r="1811" spans="1:4" x14ac:dyDescent="0.2">
      <c r="A1811" s="635" t="s">
        <v>2085</v>
      </c>
      <c r="B1811" s="636">
        <v>189</v>
      </c>
      <c r="C1811" s="637">
        <v>525.29</v>
      </c>
      <c r="D1811" s="635"/>
    </row>
    <row r="1812" spans="1:4" x14ac:dyDescent="0.2">
      <c r="A1812" s="635" t="s">
        <v>2086</v>
      </c>
      <c r="B1812" s="636">
        <v>288</v>
      </c>
      <c r="C1812" s="637">
        <v>0</v>
      </c>
      <c r="D1812" s="635"/>
    </row>
    <row r="1813" spans="1:4" x14ac:dyDescent="0.2">
      <c r="A1813" s="635" t="s">
        <v>2087</v>
      </c>
      <c r="B1813" s="636">
        <v>383</v>
      </c>
      <c r="C1813" s="637">
        <v>189.21</v>
      </c>
      <c r="D1813" s="635"/>
    </row>
    <row r="1814" spans="1:4" x14ac:dyDescent="0.2">
      <c r="A1814" s="635" t="s">
        <v>2088</v>
      </c>
      <c r="B1814" s="636">
        <v>245</v>
      </c>
      <c r="C1814" s="637">
        <v>0</v>
      </c>
      <c r="D1814" s="635"/>
    </row>
    <row r="1815" spans="1:4" x14ac:dyDescent="0.2">
      <c r="A1815" s="635" t="s">
        <v>2089</v>
      </c>
      <c r="B1815" s="636">
        <v>306</v>
      </c>
      <c r="C1815" s="637">
        <v>0</v>
      </c>
      <c r="D1815" s="635"/>
    </row>
    <row r="1816" spans="1:4" x14ac:dyDescent="0.2">
      <c r="A1816" s="635" t="s">
        <v>2090</v>
      </c>
      <c r="B1816" s="636">
        <v>305</v>
      </c>
      <c r="C1816" s="637">
        <v>234.35</v>
      </c>
      <c r="D1816" s="635"/>
    </row>
    <row r="1817" spans="1:4" x14ac:dyDescent="0.2">
      <c r="A1817" s="635" t="s">
        <v>2091</v>
      </c>
      <c r="B1817" s="636">
        <v>189</v>
      </c>
      <c r="C1817" s="637">
        <v>226.82</v>
      </c>
      <c r="D1817" s="635"/>
    </row>
    <row r="1818" spans="1:4" x14ac:dyDescent="0.2">
      <c r="A1818" s="635" t="s">
        <v>2092</v>
      </c>
      <c r="B1818" s="636">
        <v>98</v>
      </c>
      <c r="C1818" s="637">
        <v>0</v>
      </c>
      <c r="D1818" s="635"/>
    </row>
    <row r="1819" spans="1:4" x14ac:dyDescent="0.2">
      <c r="A1819" s="635" t="s">
        <v>2093</v>
      </c>
      <c r="B1819" s="636">
        <v>109</v>
      </c>
      <c r="C1819" s="637">
        <v>235.86</v>
      </c>
      <c r="D1819" s="635"/>
    </row>
    <row r="1820" spans="1:4" x14ac:dyDescent="0.2">
      <c r="A1820" s="635" t="s">
        <v>2094</v>
      </c>
      <c r="B1820" s="636">
        <v>153</v>
      </c>
      <c r="C1820" s="637">
        <v>0</v>
      </c>
      <c r="D1820" s="635"/>
    </row>
    <row r="1821" spans="1:4" x14ac:dyDescent="0.2">
      <c r="A1821" s="635" t="s">
        <v>2095</v>
      </c>
      <c r="B1821" s="636">
        <v>150</v>
      </c>
      <c r="C1821" s="637">
        <v>120.38</v>
      </c>
      <c r="D1821" s="635"/>
    </row>
    <row r="1822" spans="1:4" x14ac:dyDescent="0.2">
      <c r="A1822" s="635" t="s">
        <v>2096</v>
      </c>
      <c r="B1822" s="636">
        <v>59</v>
      </c>
      <c r="C1822" s="637">
        <v>208.73</v>
      </c>
      <c r="D1822" s="635"/>
    </row>
    <row r="1823" spans="1:4" x14ac:dyDescent="0.2">
      <c r="A1823" s="635" t="s">
        <v>2097</v>
      </c>
      <c r="B1823" s="636">
        <v>217</v>
      </c>
      <c r="C1823" s="637">
        <v>143.83000000000001</v>
      </c>
      <c r="D1823" s="635"/>
    </row>
    <row r="1824" spans="1:4" x14ac:dyDescent="0.2">
      <c r="A1824" s="635" t="s">
        <v>2098</v>
      </c>
      <c r="B1824" s="636">
        <v>538</v>
      </c>
      <c r="C1824" s="637">
        <v>0</v>
      </c>
      <c r="D1824" s="635"/>
    </row>
    <row r="1825" spans="1:4" x14ac:dyDescent="0.2">
      <c r="A1825" s="635" t="s">
        <v>2099</v>
      </c>
      <c r="B1825" s="636">
        <v>192</v>
      </c>
      <c r="C1825" s="637">
        <v>0</v>
      </c>
      <c r="D1825" s="635"/>
    </row>
    <row r="1826" spans="1:4" x14ac:dyDescent="0.2">
      <c r="A1826" s="635" t="s">
        <v>2100</v>
      </c>
      <c r="B1826" s="636">
        <v>357</v>
      </c>
      <c r="C1826" s="637">
        <v>233.37</v>
      </c>
      <c r="D1826" s="635"/>
    </row>
    <row r="1827" spans="1:4" x14ac:dyDescent="0.2">
      <c r="A1827" s="635" t="s">
        <v>2101</v>
      </c>
      <c r="B1827" s="636">
        <v>274</v>
      </c>
      <c r="C1827" s="637">
        <v>0</v>
      </c>
      <c r="D1827" s="635"/>
    </row>
    <row r="1828" spans="1:4" x14ac:dyDescent="0.2">
      <c r="A1828" s="635" t="s">
        <v>2102</v>
      </c>
      <c r="B1828" s="636">
        <v>223</v>
      </c>
      <c r="C1828" s="637">
        <v>0</v>
      </c>
      <c r="D1828" s="635"/>
    </row>
    <row r="1829" spans="1:4" x14ac:dyDescent="0.2">
      <c r="A1829" s="635" t="s">
        <v>2103</v>
      </c>
      <c r="B1829" s="636">
        <v>259</v>
      </c>
      <c r="C1829" s="637">
        <v>793.02</v>
      </c>
      <c r="D1829" s="635"/>
    </row>
    <row r="1830" spans="1:4" x14ac:dyDescent="0.2">
      <c r="A1830" s="635" t="s">
        <v>2104</v>
      </c>
      <c r="B1830" s="636">
        <v>430</v>
      </c>
      <c r="C1830" s="637">
        <v>0</v>
      </c>
      <c r="D1830" s="635"/>
    </row>
    <row r="1831" spans="1:4" x14ac:dyDescent="0.2">
      <c r="A1831" s="635" t="s">
        <v>2105</v>
      </c>
      <c r="B1831" s="636">
        <v>285</v>
      </c>
      <c r="C1831" s="637">
        <v>0</v>
      </c>
      <c r="D1831" s="635"/>
    </row>
    <row r="1832" spans="1:4" x14ac:dyDescent="0.2">
      <c r="A1832" s="635" t="s">
        <v>2106</v>
      </c>
      <c r="B1832" s="636">
        <v>279</v>
      </c>
      <c r="C1832" s="637">
        <v>0</v>
      </c>
      <c r="D1832" s="635"/>
    </row>
    <row r="1833" spans="1:4" x14ac:dyDescent="0.2">
      <c r="A1833" s="635" t="s">
        <v>2107</v>
      </c>
      <c r="B1833" s="636">
        <v>200</v>
      </c>
      <c r="C1833" s="637">
        <v>607.5</v>
      </c>
      <c r="D1833" s="635"/>
    </row>
    <row r="1834" spans="1:4" x14ac:dyDescent="0.2">
      <c r="A1834" s="635" t="s">
        <v>2108</v>
      </c>
      <c r="B1834" s="636">
        <v>232</v>
      </c>
      <c r="C1834" s="637">
        <v>0</v>
      </c>
      <c r="D1834" s="635"/>
    </row>
    <row r="1835" spans="1:4" x14ac:dyDescent="0.2">
      <c r="A1835" s="635" t="s">
        <v>2109</v>
      </c>
      <c r="B1835" s="636">
        <v>386</v>
      </c>
      <c r="C1835" s="637">
        <v>0</v>
      </c>
      <c r="D1835" s="635"/>
    </row>
    <row r="1836" spans="1:4" x14ac:dyDescent="0.2">
      <c r="A1836" s="635" t="s">
        <v>2110</v>
      </c>
      <c r="B1836" s="636">
        <v>381</v>
      </c>
      <c r="C1836" s="637">
        <v>26.56</v>
      </c>
      <c r="D1836" s="635"/>
    </row>
    <row r="1837" spans="1:4" x14ac:dyDescent="0.2">
      <c r="A1837" s="635" t="s">
        <v>2111</v>
      </c>
      <c r="B1837" s="636">
        <v>175</v>
      </c>
      <c r="C1837" s="637">
        <v>43.86</v>
      </c>
      <c r="D1837" s="635"/>
    </row>
    <row r="1838" spans="1:4" x14ac:dyDescent="0.2">
      <c r="A1838" s="635" t="s">
        <v>2112</v>
      </c>
      <c r="B1838" s="636">
        <v>353</v>
      </c>
      <c r="C1838" s="637">
        <v>5.87</v>
      </c>
      <c r="D1838" s="635"/>
    </row>
    <row r="1839" spans="1:4" x14ac:dyDescent="0.2">
      <c r="A1839" s="635" t="s">
        <v>2113</v>
      </c>
      <c r="B1839" s="636">
        <v>152</v>
      </c>
      <c r="C1839" s="637">
        <v>0</v>
      </c>
      <c r="D1839" s="635"/>
    </row>
    <row r="1840" spans="1:4" x14ac:dyDescent="0.2">
      <c r="A1840" s="635" t="s">
        <v>2114</v>
      </c>
      <c r="B1840" s="636">
        <v>189</v>
      </c>
      <c r="C1840" s="637">
        <v>0</v>
      </c>
      <c r="D1840" s="635"/>
    </row>
    <row r="1841" spans="1:4" x14ac:dyDescent="0.2">
      <c r="A1841" s="635" t="s">
        <v>2115</v>
      </c>
      <c r="B1841" s="636">
        <v>36</v>
      </c>
      <c r="C1841" s="637">
        <v>0</v>
      </c>
      <c r="D1841" s="635" t="s">
        <v>344</v>
      </c>
    </row>
    <row r="1842" spans="1:4" x14ac:dyDescent="0.2">
      <c r="A1842" s="635" t="s">
        <v>2116</v>
      </c>
      <c r="B1842" s="636">
        <v>328</v>
      </c>
      <c r="C1842" s="637">
        <v>0</v>
      </c>
      <c r="D1842" s="635"/>
    </row>
    <row r="1843" spans="1:4" x14ac:dyDescent="0.2">
      <c r="A1843" s="635" t="s">
        <v>2117</v>
      </c>
      <c r="B1843" s="636">
        <v>382</v>
      </c>
      <c r="C1843" s="637">
        <v>0</v>
      </c>
      <c r="D1843" s="635"/>
    </row>
    <row r="1844" spans="1:4" x14ac:dyDescent="0.2">
      <c r="A1844" s="635" t="s">
        <v>2118</v>
      </c>
      <c r="B1844" s="636">
        <v>256</v>
      </c>
      <c r="C1844" s="637">
        <v>0</v>
      </c>
      <c r="D1844" s="635"/>
    </row>
    <row r="1845" spans="1:4" x14ac:dyDescent="0.2">
      <c r="A1845" s="635" t="s">
        <v>2119</v>
      </c>
      <c r="B1845" s="636">
        <v>218</v>
      </c>
      <c r="C1845" s="637">
        <v>0</v>
      </c>
      <c r="D1845" s="635"/>
    </row>
    <row r="1846" spans="1:4" x14ac:dyDescent="0.2">
      <c r="A1846" s="635" t="s">
        <v>2120</v>
      </c>
      <c r="B1846" s="636">
        <v>385</v>
      </c>
      <c r="C1846" s="637">
        <v>0</v>
      </c>
      <c r="D1846" s="635"/>
    </row>
    <row r="1847" spans="1:4" x14ac:dyDescent="0.2">
      <c r="A1847" s="635" t="s">
        <v>2121</v>
      </c>
      <c r="B1847" s="636">
        <v>380</v>
      </c>
      <c r="C1847" s="637">
        <v>0</v>
      </c>
      <c r="D1847" s="635"/>
    </row>
    <row r="1848" spans="1:4" x14ac:dyDescent="0.2">
      <c r="A1848" s="635" t="s">
        <v>2122</v>
      </c>
      <c r="B1848" s="636">
        <v>179</v>
      </c>
      <c r="C1848" s="637">
        <v>0</v>
      </c>
      <c r="D1848" s="635"/>
    </row>
    <row r="1849" spans="1:4" x14ac:dyDescent="0.2">
      <c r="A1849" s="635" t="s">
        <v>2123</v>
      </c>
      <c r="B1849" s="636">
        <v>252</v>
      </c>
      <c r="C1849" s="637">
        <v>434.68</v>
      </c>
      <c r="D1849" s="635"/>
    </row>
    <row r="1850" spans="1:4" x14ac:dyDescent="0.2">
      <c r="A1850" s="635" t="s">
        <v>2124</v>
      </c>
      <c r="B1850" s="636">
        <v>165</v>
      </c>
      <c r="C1850" s="637">
        <v>0</v>
      </c>
      <c r="D1850" s="635"/>
    </row>
    <row r="1851" spans="1:4" x14ac:dyDescent="0.2">
      <c r="A1851" s="635" t="s">
        <v>2125</v>
      </c>
      <c r="B1851" s="636">
        <v>217</v>
      </c>
      <c r="C1851" s="637">
        <v>550.64</v>
      </c>
      <c r="D1851" s="635"/>
    </row>
    <row r="1852" spans="1:4" x14ac:dyDescent="0.2">
      <c r="A1852" s="635" t="s">
        <v>2126</v>
      </c>
      <c r="B1852" s="636">
        <v>193</v>
      </c>
      <c r="C1852" s="637">
        <v>78.39</v>
      </c>
      <c r="D1852" s="635"/>
    </row>
    <row r="1853" spans="1:4" x14ac:dyDescent="0.2">
      <c r="A1853" s="635" t="s">
        <v>2127</v>
      </c>
      <c r="B1853" s="636">
        <v>144</v>
      </c>
      <c r="C1853" s="637">
        <v>7.63</v>
      </c>
      <c r="D1853" s="635"/>
    </row>
    <row r="1854" spans="1:4" x14ac:dyDescent="0.2">
      <c r="A1854" s="635" t="s">
        <v>2128</v>
      </c>
      <c r="B1854" s="636">
        <v>344</v>
      </c>
      <c r="C1854" s="637">
        <v>0</v>
      </c>
      <c r="D1854" s="635"/>
    </row>
    <row r="1855" spans="1:4" x14ac:dyDescent="0.2">
      <c r="A1855" s="635" t="s">
        <v>2129</v>
      </c>
      <c r="B1855" s="636">
        <v>154</v>
      </c>
      <c r="C1855" s="637">
        <v>0</v>
      </c>
      <c r="D1855" s="635"/>
    </row>
    <row r="1856" spans="1:4" x14ac:dyDescent="0.2">
      <c r="A1856" s="635" t="s">
        <v>2130</v>
      </c>
      <c r="B1856" s="636">
        <v>152</v>
      </c>
      <c r="C1856" s="637">
        <v>0</v>
      </c>
      <c r="D1856" s="635"/>
    </row>
    <row r="1857" spans="1:4" x14ac:dyDescent="0.2">
      <c r="A1857" s="635" t="s">
        <v>2131</v>
      </c>
      <c r="B1857" s="636">
        <v>110</v>
      </c>
      <c r="C1857" s="637">
        <v>0</v>
      </c>
      <c r="D1857" s="635"/>
    </row>
    <row r="1858" spans="1:4" x14ac:dyDescent="0.2">
      <c r="A1858" s="635" t="s">
        <v>2132</v>
      </c>
      <c r="B1858" s="636">
        <v>162</v>
      </c>
      <c r="C1858" s="637">
        <v>51.83</v>
      </c>
      <c r="D1858" s="635"/>
    </row>
    <row r="1859" spans="1:4" x14ac:dyDescent="0.2">
      <c r="A1859" s="635" t="s">
        <v>2133</v>
      </c>
      <c r="B1859" s="636">
        <v>100</v>
      </c>
      <c r="C1859" s="637">
        <v>26.46</v>
      </c>
      <c r="D1859" s="635"/>
    </row>
    <row r="1860" spans="1:4" x14ac:dyDescent="0.2">
      <c r="A1860" s="635" t="s">
        <v>2134</v>
      </c>
      <c r="B1860" s="636">
        <v>44</v>
      </c>
      <c r="C1860" s="637">
        <v>26.13</v>
      </c>
      <c r="D1860" s="635"/>
    </row>
    <row r="1861" spans="1:4" x14ac:dyDescent="0.2">
      <c r="A1861" s="635" t="s">
        <v>2135</v>
      </c>
      <c r="B1861" s="636">
        <v>62</v>
      </c>
      <c r="C1861" s="637">
        <v>0</v>
      </c>
      <c r="D1861" s="635"/>
    </row>
    <row r="1862" spans="1:4" x14ac:dyDescent="0.2">
      <c r="A1862" s="635" t="s">
        <v>2136</v>
      </c>
      <c r="B1862" s="636">
        <v>767</v>
      </c>
      <c r="C1862" s="637">
        <v>0</v>
      </c>
      <c r="D1862" s="635"/>
    </row>
    <row r="1863" spans="1:4" x14ac:dyDescent="0.2">
      <c r="A1863" s="635" t="s">
        <v>2137</v>
      </c>
      <c r="B1863" s="636">
        <v>154</v>
      </c>
      <c r="C1863" s="637">
        <v>40.200000000000003</v>
      </c>
      <c r="D1863" s="635"/>
    </row>
    <row r="1864" spans="1:4" x14ac:dyDescent="0.2">
      <c r="A1864" s="635" t="s">
        <v>2138</v>
      </c>
      <c r="B1864" s="636">
        <v>193</v>
      </c>
      <c r="C1864" s="637">
        <v>0</v>
      </c>
      <c r="D1864" s="635"/>
    </row>
    <row r="1865" spans="1:4" x14ac:dyDescent="0.2">
      <c r="A1865" s="635" t="s">
        <v>2139</v>
      </c>
      <c r="B1865" s="636">
        <v>554</v>
      </c>
      <c r="C1865" s="637">
        <v>0</v>
      </c>
      <c r="D1865" s="635"/>
    </row>
    <row r="1866" spans="1:4" x14ac:dyDescent="0.2">
      <c r="A1866" s="635" t="s">
        <v>2140</v>
      </c>
      <c r="B1866" s="636">
        <v>80</v>
      </c>
      <c r="C1866" s="637">
        <v>0</v>
      </c>
      <c r="D1866" s="635"/>
    </row>
    <row r="1867" spans="1:4" x14ac:dyDescent="0.2">
      <c r="A1867" s="635" t="s">
        <v>2141</v>
      </c>
      <c r="B1867" s="636">
        <v>82</v>
      </c>
      <c r="C1867" s="637">
        <v>45.72</v>
      </c>
      <c r="D1867" s="635"/>
    </row>
    <row r="1868" spans="1:4" x14ac:dyDescent="0.2">
      <c r="A1868" s="635" t="s">
        <v>2142</v>
      </c>
      <c r="B1868" s="636">
        <v>237</v>
      </c>
      <c r="C1868" s="637">
        <v>0</v>
      </c>
      <c r="D1868" s="635"/>
    </row>
    <row r="1869" spans="1:4" x14ac:dyDescent="0.2">
      <c r="A1869" s="635" t="s">
        <v>2143</v>
      </c>
      <c r="B1869" s="636">
        <v>189</v>
      </c>
      <c r="C1869" s="637">
        <v>0</v>
      </c>
      <c r="D1869" s="635"/>
    </row>
    <row r="1870" spans="1:4" x14ac:dyDescent="0.2">
      <c r="A1870" s="635" t="s">
        <v>2144</v>
      </c>
      <c r="B1870" s="636">
        <v>205</v>
      </c>
      <c r="C1870" s="637">
        <v>0</v>
      </c>
      <c r="D1870" s="635"/>
    </row>
    <row r="1871" spans="1:4" x14ac:dyDescent="0.2">
      <c r="A1871" s="635" t="s">
        <v>2145</v>
      </c>
      <c r="B1871" s="636">
        <v>193</v>
      </c>
      <c r="C1871" s="637">
        <v>0</v>
      </c>
      <c r="D1871" s="635"/>
    </row>
    <row r="1872" spans="1:4" x14ac:dyDescent="0.2">
      <c r="A1872" s="635" t="s">
        <v>2146</v>
      </c>
      <c r="B1872" s="636">
        <v>124</v>
      </c>
      <c r="C1872" s="637">
        <v>0</v>
      </c>
      <c r="D1872" s="635"/>
    </row>
    <row r="1873" spans="1:4" x14ac:dyDescent="0.2">
      <c r="A1873" s="635" t="s">
        <v>2147</v>
      </c>
      <c r="B1873" s="636">
        <v>159</v>
      </c>
      <c r="C1873" s="637">
        <v>0</v>
      </c>
      <c r="D1873" s="635"/>
    </row>
    <row r="1874" spans="1:4" x14ac:dyDescent="0.2">
      <c r="A1874" s="635" t="s">
        <v>2148</v>
      </c>
      <c r="B1874" s="636">
        <v>65</v>
      </c>
      <c r="C1874" s="637">
        <v>0</v>
      </c>
      <c r="D1874" s="635"/>
    </row>
    <row r="1875" spans="1:4" x14ac:dyDescent="0.2">
      <c r="A1875" s="635" t="s">
        <v>2149</v>
      </c>
      <c r="B1875" s="636">
        <v>301</v>
      </c>
      <c r="C1875" s="637">
        <v>0</v>
      </c>
      <c r="D1875" s="635"/>
    </row>
    <row r="1876" spans="1:4" x14ac:dyDescent="0.2">
      <c r="A1876" s="635" t="s">
        <v>2150</v>
      </c>
      <c r="B1876" s="636">
        <v>218</v>
      </c>
      <c r="C1876" s="637">
        <v>0</v>
      </c>
      <c r="D1876" s="635"/>
    </row>
    <row r="1877" spans="1:4" x14ac:dyDescent="0.2">
      <c r="A1877" s="635" t="s">
        <v>2151</v>
      </c>
      <c r="B1877" s="636">
        <v>130</v>
      </c>
      <c r="C1877" s="637">
        <v>0</v>
      </c>
      <c r="D1877" s="635"/>
    </row>
    <row r="1878" spans="1:4" x14ac:dyDescent="0.2">
      <c r="A1878" s="635" t="s">
        <v>2152</v>
      </c>
      <c r="B1878" s="636">
        <v>118</v>
      </c>
      <c r="C1878" s="637">
        <v>10.42</v>
      </c>
      <c r="D1878" s="635"/>
    </row>
    <row r="1879" spans="1:4" x14ac:dyDescent="0.2">
      <c r="A1879" s="635" t="s">
        <v>2153</v>
      </c>
      <c r="B1879" s="636">
        <v>183</v>
      </c>
      <c r="C1879" s="637">
        <v>33.19</v>
      </c>
      <c r="D1879" s="635"/>
    </row>
    <row r="1880" spans="1:4" x14ac:dyDescent="0.2">
      <c r="A1880" s="635" t="s">
        <v>2154</v>
      </c>
      <c r="B1880" s="636">
        <v>285</v>
      </c>
      <c r="C1880" s="637">
        <v>0</v>
      </c>
      <c r="D1880" s="635"/>
    </row>
    <row r="1881" spans="1:4" x14ac:dyDescent="0.2">
      <c r="A1881" s="635" t="s">
        <v>2155</v>
      </c>
      <c r="B1881" s="636">
        <v>81</v>
      </c>
      <c r="C1881" s="637">
        <v>5.87</v>
      </c>
      <c r="D1881" s="635"/>
    </row>
    <row r="1882" spans="1:4" x14ac:dyDescent="0.2">
      <c r="A1882" s="635" t="s">
        <v>2156</v>
      </c>
      <c r="B1882" s="636">
        <v>97</v>
      </c>
      <c r="C1882" s="637">
        <v>0</v>
      </c>
      <c r="D1882" s="635"/>
    </row>
    <row r="1883" spans="1:4" x14ac:dyDescent="0.2">
      <c r="A1883" s="635" t="s">
        <v>2157</v>
      </c>
      <c r="B1883" s="636">
        <v>270</v>
      </c>
      <c r="C1883" s="637">
        <v>0</v>
      </c>
      <c r="D1883" s="635"/>
    </row>
    <row r="1884" spans="1:4" x14ac:dyDescent="0.2">
      <c r="A1884" s="635" t="s">
        <v>2158</v>
      </c>
      <c r="B1884" s="636">
        <v>211</v>
      </c>
      <c r="C1884" s="637">
        <v>36.479999999999997</v>
      </c>
      <c r="D1884" s="635"/>
    </row>
    <row r="1885" spans="1:4" x14ac:dyDescent="0.2">
      <c r="A1885" s="635" t="s">
        <v>2159</v>
      </c>
      <c r="B1885" s="636">
        <v>78</v>
      </c>
      <c r="C1885" s="637">
        <v>42.15</v>
      </c>
      <c r="D1885" s="635"/>
    </row>
    <row r="1886" spans="1:4" x14ac:dyDescent="0.2">
      <c r="A1886" s="635" t="s">
        <v>2160</v>
      </c>
      <c r="B1886" s="636">
        <v>109</v>
      </c>
      <c r="C1886" s="637">
        <v>0</v>
      </c>
      <c r="D1886" s="635"/>
    </row>
    <row r="1887" spans="1:4" x14ac:dyDescent="0.2">
      <c r="A1887" s="635" t="s">
        <v>2161</v>
      </c>
      <c r="B1887" s="636">
        <v>71</v>
      </c>
      <c r="C1887" s="637">
        <v>0</v>
      </c>
      <c r="D1887" s="635"/>
    </row>
    <row r="1888" spans="1:4" x14ac:dyDescent="0.2">
      <c r="A1888" s="635" t="s">
        <v>2162</v>
      </c>
      <c r="B1888" s="636">
        <v>354</v>
      </c>
      <c r="C1888" s="637">
        <v>0</v>
      </c>
      <c r="D1888" s="635"/>
    </row>
    <row r="1889" spans="1:4" x14ac:dyDescent="0.2">
      <c r="A1889" s="635" t="s">
        <v>2163</v>
      </c>
      <c r="B1889" s="636">
        <v>224</v>
      </c>
      <c r="C1889" s="637">
        <v>0</v>
      </c>
      <c r="D1889" s="635"/>
    </row>
    <row r="1890" spans="1:4" x14ac:dyDescent="0.2">
      <c r="A1890" s="635" t="s">
        <v>2164</v>
      </c>
      <c r="B1890" s="636">
        <v>174</v>
      </c>
      <c r="C1890" s="637">
        <v>0</v>
      </c>
      <c r="D1890" s="635"/>
    </row>
    <row r="1891" spans="1:4" x14ac:dyDescent="0.2">
      <c r="A1891" s="635" t="s">
        <v>2165</v>
      </c>
      <c r="B1891" s="636">
        <v>200</v>
      </c>
      <c r="C1891" s="637">
        <v>0</v>
      </c>
      <c r="D1891" s="635"/>
    </row>
    <row r="1892" spans="1:4" x14ac:dyDescent="0.2">
      <c r="A1892" s="635" t="s">
        <v>2166</v>
      </c>
      <c r="B1892" s="636">
        <v>92</v>
      </c>
      <c r="C1892" s="637">
        <v>64.28</v>
      </c>
      <c r="D1892" s="635"/>
    </row>
    <row r="1893" spans="1:4" x14ac:dyDescent="0.2">
      <c r="A1893" s="635" t="s">
        <v>2167</v>
      </c>
      <c r="B1893" s="636">
        <v>97</v>
      </c>
      <c r="C1893" s="637">
        <v>0</v>
      </c>
      <c r="D1893" s="635"/>
    </row>
    <row r="1894" spans="1:4" x14ac:dyDescent="0.2">
      <c r="A1894" s="635" t="s">
        <v>2168</v>
      </c>
      <c r="B1894" s="636">
        <v>177</v>
      </c>
      <c r="C1894" s="637">
        <v>0</v>
      </c>
      <c r="D1894" s="635"/>
    </row>
    <row r="1895" spans="1:4" x14ac:dyDescent="0.2">
      <c r="A1895" s="635" t="s">
        <v>2169</v>
      </c>
      <c r="B1895" s="636">
        <v>153</v>
      </c>
      <c r="C1895" s="637">
        <v>0</v>
      </c>
      <c r="D1895" s="635"/>
    </row>
    <row r="1896" spans="1:4" x14ac:dyDescent="0.2">
      <c r="A1896" s="635" t="s">
        <v>2170</v>
      </c>
      <c r="B1896" s="636">
        <v>190</v>
      </c>
      <c r="C1896" s="637">
        <v>0</v>
      </c>
      <c r="D1896" s="635"/>
    </row>
    <row r="1897" spans="1:4" x14ac:dyDescent="0.2">
      <c r="A1897" s="635" t="s">
        <v>2171</v>
      </c>
      <c r="B1897" s="636">
        <v>129</v>
      </c>
      <c r="C1897" s="637">
        <v>17.760000000000002</v>
      </c>
      <c r="D1897" s="635"/>
    </row>
    <row r="1898" spans="1:4" x14ac:dyDescent="0.2">
      <c r="A1898" s="635" t="s">
        <v>2172</v>
      </c>
      <c r="B1898" s="636">
        <v>365</v>
      </c>
      <c r="C1898" s="637">
        <v>0</v>
      </c>
      <c r="D1898" s="635"/>
    </row>
    <row r="1899" spans="1:4" x14ac:dyDescent="0.2">
      <c r="A1899" s="635" t="s">
        <v>2173</v>
      </c>
      <c r="B1899" s="636">
        <v>64</v>
      </c>
      <c r="C1899" s="637">
        <v>0</v>
      </c>
      <c r="D1899" s="635"/>
    </row>
    <row r="1900" spans="1:4" x14ac:dyDescent="0.2">
      <c r="A1900" s="635" t="s">
        <v>2174</v>
      </c>
      <c r="B1900" s="636">
        <v>163</v>
      </c>
      <c r="C1900" s="637">
        <v>0</v>
      </c>
      <c r="D1900" s="635"/>
    </row>
    <row r="1901" spans="1:4" x14ac:dyDescent="0.2">
      <c r="A1901" s="635" t="s">
        <v>2175</v>
      </c>
      <c r="B1901" s="636">
        <v>120</v>
      </c>
      <c r="C1901" s="637">
        <v>0</v>
      </c>
      <c r="D1901" s="635"/>
    </row>
    <row r="1902" spans="1:4" x14ac:dyDescent="0.2">
      <c r="A1902" s="635" t="s">
        <v>2176</v>
      </c>
      <c r="B1902" s="636">
        <v>65</v>
      </c>
      <c r="C1902" s="637">
        <v>0</v>
      </c>
      <c r="D1902" s="635"/>
    </row>
    <row r="1903" spans="1:4" x14ac:dyDescent="0.2">
      <c r="A1903" s="635" t="s">
        <v>2177</v>
      </c>
      <c r="B1903" s="636">
        <v>174</v>
      </c>
      <c r="C1903" s="637">
        <v>0</v>
      </c>
      <c r="D1903" s="635"/>
    </row>
    <row r="1904" spans="1:4" x14ac:dyDescent="0.2">
      <c r="A1904" s="635" t="s">
        <v>2178</v>
      </c>
      <c r="B1904" s="636">
        <v>60</v>
      </c>
      <c r="C1904" s="637">
        <v>0</v>
      </c>
      <c r="D1904" s="635"/>
    </row>
    <row r="1905" spans="1:4" x14ac:dyDescent="0.2">
      <c r="A1905" s="635" t="s">
        <v>2179</v>
      </c>
      <c r="B1905" s="636">
        <v>65</v>
      </c>
      <c r="C1905" s="637">
        <v>24.74</v>
      </c>
      <c r="D1905" s="635"/>
    </row>
    <row r="1906" spans="1:4" x14ac:dyDescent="0.2">
      <c r="A1906" s="635" t="s">
        <v>2180</v>
      </c>
      <c r="B1906" s="636">
        <v>205</v>
      </c>
      <c r="C1906" s="637">
        <v>0</v>
      </c>
      <c r="D1906" s="635"/>
    </row>
    <row r="1907" spans="1:4" x14ac:dyDescent="0.2">
      <c r="A1907" s="635" t="s">
        <v>2181</v>
      </c>
      <c r="B1907" s="636">
        <v>158</v>
      </c>
      <c r="C1907" s="637">
        <v>0</v>
      </c>
      <c r="D1907" s="635"/>
    </row>
    <row r="1908" spans="1:4" x14ac:dyDescent="0.2">
      <c r="A1908" s="635" t="s">
        <v>2182</v>
      </c>
      <c r="B1908" s="636">
        <v>146</v>
      </c>
      <c r="C1908" s="637">
        <v>3.22</v>
      </c>
      <c r="D1908" s="635"/>
    </row>
    <row r="1909" spans="1:4" x14ac:dyDescent="0.2">
      <c r="A1909" s="635" t="s">
        <v>2183</v>
      </c>
      <c r="B1909" s="636">
        <v>87</v>
      </c>
      <c r="C1909" s="637">
        <v>0</v>
      </c>
      <c r="D1909" s="635"/>
    </row>
    <row r="1910" spans="1:4" x14ac:dyDescent="0.2">
      <c r="A1910" s="635" t="s">
        <v>2184</v>
      </c>
      <c r="B1910" s="636">
        <v>167</v>
      </c>
      <c r="C1910" s="637">
        <v>0</v>
      </c>
      <c r="D1910" s="635"/>
    </row>
    <row r="1911" spans="1:4" x14ac:dyDescent="0.2">
      <c r="A1911" s="635" t="s">
        <v>2185</v>
      </c>
      <c r="B1911" s="636">
        <v>151</v>
      </c>
      <c r="C1911" s="637">
        <v>0</v>
      </c>
      <c r="D1911" s="635"/>
    </row>
    <row r="1912" spans="1:4" x14ac:dyDescent="0.2">
      <c r="A1912" s="635" t="s">
        <v>2186</v>
      </c>
      <c r="B1912" s="636">
        <v>241</v>
      </c>
      <c r="C1912" s="637">
        <v>0</v>
      </c>
      <c r="D1912" s="635"/>
    </row>
    <row r="1913" spans="1:4" x14ac:dyDescent="0.2">
      <c r="A1913" s="635" t="s">
        <v>2187</v>
      </c>
      <c r="B1913" s="636">
        <v>195</v>
      </c>
      <c r="C1913" s="637">
        <v>0</v>
      </c>
      <c r="D1913" s="635"/>
    </row>
    <row r="1914" spans="1:4" x14ac:dyDescent="0.2">
      <c r="A1914" s="635" t="s">
        <v>2188</v>
      </c>
      <c r="B1914" s="636">
        <v>153</v>
      </c>
      <c r="C1914" s="637">
        <v>6.7</v>
      </c>
      <c r="D1914" s="635"/>
    </row>
    <row r="1915" spans="1:4" x14ac:dyDescent="0.2">
      <c r="A1915" s="635" t="s">
        <v>2189</v>
      </c>
      <c r="B1915" s="636">
        <v>210</v>
      </c>
      <c r="C1915" s="637">
        <v>56.06</v>
      </c>
      <c r="D1915" s="635"/>
    </row>
    <row r="1916" spans="1:4" x14ac:dyDescent="0.2">
      <c r="A1916" s="635" t="s">
        <v>2190</v>
      </c>
      <c r="B1916" s="636">
        <v>350</v>
      </c>
      <c r="C1916" s="637">
        <v>0</v>
      </c>
      <c r="D1916" s="635"/>
    </row>
    <row r="1917" spans="1:4" x14ac:dyDescent="0.2">
      <c r="A1917" s="635" t="s">
        <v>2191</v>
      </c>
      <c r="B1917" s="636">
        <v>125</v>
      </c>
      <c r="C1917" s="637">
        <v>0</v>
      </c>
      <c r="D1917" s="635"/>
    </row>
    <row r="1918" spans="1:4" x14ac:dyDescent="0.2">
      <c r="A1918" s="635" t="s">
        <v>2192</v>
      </c>
      <c r="B1918" s="636">
        <v>94</v>
      </c>
      <c r="C1918" s="637">
        <v>0</v>
      </c>
      <c r="D1918" s="635"/>
    </row>
    <row r="1919" spans="1:4" x14ac:dyDescent="0.2">
      <c r="A1919" s="635" t="s">
        <v>2193</v>
      </c>
      <c r="B1919" s="636">
        <v>58</v>
      </c>
      <c r="C1919" s="637">
        <v>0</v>
      </c>
      <c r="D1919" s="635"/>
    </row>
    <row r="1920" spans="1:4" x14ac:dyDescent="0.2">
      <c r="A1920" s="635" t="s">
        <v>2194</v>
      </c>
      <c r="B1920" s="636">
        <v>170</v>
      </c>
      <c r="C1920" s="637">
        <v>0</v>
      </c>
      <c r="D1920" s="635"/>
    </row>
    <row r="1921" spans="1:4" x14ac:dyDescent="0.2">
      <c r="A1921" s="635" t="s">
        <v>2195</v>
      </c>
      <c r="B1921" s="636">
        <v>44</v>
      </c>
      <c r="C1921" s="637">
        <v>0</v>
      </c>
      <c r="D1921" s="635"/>
    </row>
    <row r="1922" spans="1:4" x14ac:dyDescent="0.2">
      <c r="A1922" s="635" t="s">
        <v>2196</v>
      </c>
      <c r="B1922" s="636">
        <v>370</v>
      </c>
      <c r="C1922" s="637">
        <v>318.55</v>
      </c>
      <c r="D1922" s="635"/>
    </row>
    <row r="1923" spans="1:4" x14ac:dyDescent="0.2">
      <c r="A1923" s="635" t="s">
        <v>2197</v>
      </c>
      <c r="B1923" s="636">
        <v>74</v>
      </c>
      <c r="C1923" s="637">
        <v>102.56</v>
      </c>
      <c r="D1923" s="635"/>
    </row>
    <row r="1924" spans="1:4" x14ac:dyDescent="0.2">
      <c r="A1924" s="635" t="s">
        <v>2198</v>
      </c>
      <c r="B1924" s="636">
        <v>261</v>
      </c>
      <c r="C1924" s="637">
        <v>0</v>
      </c>
      <c r="D1924" s="635"/>
    </row>
    <row r="1925" spans="1:4" x14ac:dyDescent="0.2">
      <c r="A1925" s="635" t="s">
        <v>2199</v>
      </c>
      <c r="B1925" s="636">
        <v>155</v>
      </c>
      <c r="C1925" s="637">
        <v>0</v>
      </c>
      <c r="D1925" s="635"/>
    </row>
    <row r="1926" spans="1:4" x14ac:dyDescent="0.2">
      <c r="A1926" s="635" t="s">
        <v>2200</v>
      </c>
      <c r="B1926" s="636">
        <v>97</v>
      </c>
      <c r="C1926" s="637">
        <v>0</v>
      </c>
      <c r="D1926" s="635"/>
    </row>
    <row r="1927" spans="1:4" x14ac:dyDescent="0.2">
      <c r="A1927" s="635" t="s">
        <v>2201</v>
      </c>
      <c r="B1927" s="636">
        <v>155</v>
      </c>
      <c r="C1927" s="637">
        <v>33.65</v>
      </c>
      <c r="D1927" s="635"/>
    </row>
    <row r="1928" spans="1:4" x14ac:dyDescent="0.2">
      <c r="A1928" s="635" t="s">
        <v>2202</v>
      </c>
      <c r="B1928" s="636">
        <v>188</v>
      </c>
      <c r="C1928" s="637">
        <v>0</v>
      </c>
      <c r="D1928" s="635"/>
    </row>
    <row r="1929" spans="1:4" x14ac:dyDescent="0.2">
      <c r="A1929" s="635" t="s">
        <v>2203</v>
      </c>
      <c r="B1929" s="636">
        <v>105</v>
      </c>
      <c r="C1929" s="637">
        <v>15.72</v>
      </c>
      <c r="D1929" s="635"/>
    </row>
    <row r="1930" spans="1:4" x14ac:dyDescent="0.2">
      <c r="A1930" s="635" t="s">
        <v>2204</v>
      </c>
      <c r="B1930" s="636">
        <v>53</v>
      </c>
      <c r="C1930" s="637">
        <v>41.51</v>
      </c>
      <c r="D1930" s="635"/>
    </row>
    <row r="1931" spans="1:4" x14ac:dyDescent="0.2">
      <c r="A1931" s="635" t="s">
        <v>2205</v>
      </c>
      <c r="B1931" s="636">
        <v>45</v>
      </c>
      <c r="C1931" s="637">
        <v>0</v>
      </c>
      <c r="D1931" s="635"/>
    </row>
    <row r="1932" spans="1:4" x14ac:dyDescent="0.2">
      <c r="A1932" s="635" t="s">
        <v>2207</v>
      </c>
      <c r="B1932" s="636">
        <v>88</v>
      </c>
      <c r="C1932" s="637">
        <v>0</v>
      </c>
      <c r="D1932" s="635"/>
    </row>
    <row r="1933" spans="1:4" x14ac:dyDescent="0.2">
      <c r="A1933" s="635" t="s">
        <v>2208</v>
      </c>
      <c r="B1933" s="636">
        <v>98</v>
      </c>
      <c r="C1933" s="637">
        <v>0</v>
      </c>
      <c r="D1933" s="635"/>
    </row>
    <row r="1934" spans="1:4" x14ac:dyDescent="0.2">
      <c r="A1934" s="635" t="s">
        <v>2209</v>
      </c>
      <c r="B1934" s="636">
        <v>522</v>
      </c>
      <c r="C1934" s="637">
        <v>0</v>
      </c>
      <c r="D1934" s="635"/>
    </row>
    <row r="1935" spans="1:4" x14ac:dyDescent="0.2">
      <c r="A1935" s="635" t="s">
        <v>2210</v>
      </c>
      <c r="B1935" s="636">
        <v>239</v>
      </c>
      <c r="C1935" s="637">
        <v>0</v>
      </c>
      <c r="D1935" s="635"/>
    </row>
    <row r="1936" spans="1:4" x14ac:dyDescent="0.2">
      <c r="A1936" s="635" t="s">
        <v>2211</v>
      </c>
      <c r="B1936" s="636">
        <v>131</v>
      </c>
      <c r="C1936" s="637">
        <v>0</v>
      </c>
      <c r="D1936" s="635"/>
    </row>
    <row r="1937" spans="1:4" x14ac:dyDescent="0.2">
      <c r="A1937" s="635" t="s">
        <v>2212</v>
      </c>
      <c r="B1937" s="636">
        <v>186</v>
      </c>
      <c r="C1937" s="637">
        <v>0</v>
      </c>
      <c r="D1937" s="635"/>
    </row>
    <row r="1938" spans="1:4" x14ac:dyDescent="0.2">
      <c r="A1938" s="635" t="s">
        <v>2213</v>
      </c>
      <c r="B1938" s="636">
        <v>350</v>
      </c>
      <c r="C1938" s="637">
        <v>0</v>
      </c>
      <c r="D1938" s="635"/>
    </row>
    <row r="1939" spans="1:4" x14ac:dyDescent="0.2">
      <c r="A1939" s="635" t="s">
        <v>2214</v>
      </c>
      <c r="B1939" s="636">
        <v>69</v>
      </c>
      <c r="C1939" s="637">
        <v>1.82</v>
      </c>
      <c r="D1939" s="635"/>
    </row>
    <row r="1940" spans="1:4" x14ac:dyDescent="0.2">
      <c r="A1940" s="635" t="s">
        <v>2215</v>
      </c>
      <c r="B1940" s="636">
        <v>119</v>
      </c>
      <c r="C1940" s="637">
        <v>0</v>
      </c>
      <c r="D1940" s="635"/>
    </row>
    <row r="1941" spans="1:4" x14ac:dyDescent="0.2">
      <c r="A1941" s="635" t="s">
        <v>2216</v>
      </c>
      <c r="B1941" s="636">
        <v>118</v>
      </c>
      <c r="C1941" s="637">
        <v>0</v>
      </c>
      <c r="D1941" s="635"/>
    </row>
    <row r="1942" spans="1:4" x14ac:dyDescent="0.2">
      <c r="A1942" s="635" t="s">
        <v>2217</v>
      </c>
      <c r="B1942" s="636">
        <v>63</v>
      </c>
      <c r="C1942" s="637">
        <v>0.89</v>
      </c>
      <c r="D1942" s="635"/>
    </row>
    <row r="1943" spans="1:4" x14ac:dyDescent="0.2">
      <c r="A1943" s="635" t="s">
        <v>2218</v>
      </c>
      <c r="B1943" s="636">
        <v>59</v>
      </c>
      <c r="C1943" s="637">
        <v>0</v>
      </c>
      <c r="D1943" s="635"/>
    </row>
    <row r="1944" spans="1:4" x14ac:dyDescent="0.2">
      <c r="A1944" s="635" t="s">
        <v>2219</v>
      </c>
      <c r="B1944" s="636">
        <v>121</v>
      </c>
      <c r="C1944" s="637">
        <v>0</v>
      </c>
      <c r="D1944" s="635"/>
    </row>
    <row r="1945" spans="1:4" x14ac:dyDescent="0.2">
      <c r="A1945" s="635" t="s">
        <v>2220</v>
      </c>
      <c r="B1945" s="636">
        <v>164</v>
      </c>
      <c r="C1945" s="637">
        <v>20.239999999999998</v>
      </c>
      <c r="D1945" s="635"/>
    </row>
    <row r="1946" spans="1:4" x14ac:dyDescent="0.2">
      <c r="A1946" s="635" t="s">
        <v>2221</v>
      </c>
      <c r="B1946" s="636">
        <v>75</v>
      </c>
      <c r="C1946" s="637">
        <v>0</v>
      </c>
      <c r="D1946" s="635"/>
    </row>
    <row r="1947" spans="1:4" x14ac:dyDescent="0.2">
      <c r="A1947" s="635" t="s">
        <v>2222</v>
      </c>
      <c r="B1947" s="636">
        <v>100</v>
      </c>
      <c r="C1947" s="637">
        <v>0</v>
      </c>
      <c r="D1947" s="635"/>
    </row>
    <row r="1948" spans="1:4" x14ac:dyDescent="0.2">
      <c r="A1948" s="635" t="s">
        <v>2223</v>
      </c>
      <c r="B1948" s="636">
        <v>91</v>
      </c>
      <c r="C1948" s="637">
        <v>4.8899999999999997</v>
      </c>
      <c r="D1948" s="635"/>
    </row>
    <row r="1949" spans="1:4" x14ac:dyDescent="0.2">
      <c r="A1949" s="635" t="s">
        <v>2224</v>
      </c>
      <c r="B1949" s="636">
        <v>382</v>
      </c>
      <c r="C1949" s="637">
        <v>0</v>
      </c>
      <c r="D1949" s="635"/>
    </row>
    <row r="1950" spans="1:4" x14ac:dyDescent="0.2">
      <c r="A1950" s="635" t="s">
        <v>2225</v>
      </c>
      <c r="B1950" s="636">
        <v>427</v>
      </c>
      <c r="C1950" s="637">
        <v>0</v>
      </c>
      <c r="D1950" s="635"/>
    </row>
    <row r="1951" spans="1:4" x14ac:dyDescent="0.2">
      <c r="A1951" s="635" t="s">
        <v>2226</v>
      </c>
      <c r="B1951" s="636">
        <v>460</v>
      </c>
      <c r="C1951" s="637">
        <v>0</v>
      </c>
      <c r="D1951" s="635"/>
    </row>
    <row r="1952" spans="1:4" x14ac:dyDescent="0.2">
      <c r="A1952" s="635" t="s">
        <v>2227</v>
      </c>
      <c r="B1952" s="636">
        <v>55</v>
      </c>
      <c r="C1952" s="637">
        <v>0.43</v>
      </c>
      <c r="D1952" s="635"/>
    </row>
    <row r="1953" spans="1:4" x14ac:dyDescent="0.2">
      <c r="A1953" s="635" t="s">
        <v>2228</v>
      </c>
      <c r="B1953" s="636">
        <v>271</v>
      </c>
      <c r="C1953" s="637">
        <v>0</v>
      </c>
      <c r="D1953" s="635"/>
    </row>
    <row r="1954" spans="1:4" x14ac:dyDescent="0.2">
      <c r="A1954" s="635" t="s">
        <v>2229</v>
      </c>
      <c r="B1954" s="636">
        <v>234</v>
      </c>
      <c r="C1954" s="637">
        <v>0</v>
      </c>
      <c r="D1954" s="635"/>
    </row>
    <row r="1955" spans="1:4" x14ac:dyDescent="0.2">
      <c r="A1955" s="635" t="s">
        <v>2230</v>
      </c>
      <c r="B1955" s="636">
        <v>396</v>
      </c>
      <c r="C1955" s="637">
        <v>0</v>
      </c>
      <c r="D1955" s="635"/>
    </row>
    <row r="1956" spans="1:4" x14ac:dyDescent="0.2">
      <c r="A1956" s="635" t="s">
        <v>2231</v>
      </c>
      <c r="B1956" s="636">
        <v>358</v>
      </c>
      <c r="C1956" s="637">
        <v>0</v>
      </c>
      <c r="D1956" s="635"/>
    </row>
    <row r="1957" spans="1:4" x14ac:dyDescent="0.2">
      <c r="A1957" s="635" t="s">
        <v>2232</v>
      </c>
      <c r="B1957" s="636">
        <v>285</v>
      </c>
      <c r="C1957" s="637">
        <v>0</v>
      </c>
      <c r="D1957" s="635"/>
    </row>
    <row r="1958" spans="1:4" x14ac:dyDescent="0.2">
      <c r="A1958" s="635" t="s">
        <v>2233</v>
      </c>
      <c r="B1958" s="636">
        <v>334</v>
      </c>
      <c r="C1958" s="637">
        <v>0</v>
      </c>
      <c r="D1958" s="635"/>
    </row>
    <row r="1959" spans="1:4" x14ac:dyDescent="0.2">
      <c r="A1959" s="635" t="s">
        <v>2234</v>
      </c>
      <c r="B1959" s="636">
        <v>238</v>
      </c>
      <c r="C1959" s="637">
        <v>0</v>
      </c>
      <c r="D1959" s="635"/>
    </row>
    <row r="1960" spans="1:4" x14ac:dyDescent="0.2">
      <c r="A1960" s="635" t="s">
        <v>2235</v>
      </c>
      <c r="B1960" s="636">
        <v>221</v>
      </c>
      <c r="C1960" s="637">
        <v>0</v>
      </c>
      <c r="D1960" s="635"/>
    </row>
    <row r="1961" spans="1:4" x14ac:dyDescent="0.2">
      <c r="A1961" s="635" t="s">
        <v>2236</v>
      </c>
      <c r="B1961" s="636">
        <v>156</v>
      </c>
      <c r="C1961" s="637">
        <v>0</v>
      </c>
      <c r="D1961" s="635"/>
    </row>
    <row r="1962" spans="1:4" x14ac:dyDescent="0.2">
      <c r="A1962" s="635" t="s">
        <v>2237</v>
      </c>
      <c r="B1962" s="636">
        <v>236</v>
      </c>
      <c r="C1962" s="637">
        <v>0</v>
      </c>
      <c r="D1962" s="635"/>
    </row>
    <row r="1963" spans="1:4" x14ac:dyDescent="0.2">
      <c r="A1963" s="635" t="s">
        <v>2238</v>
      </c>
      <c r="B1963" s="636">
        <v>189</v>
      </c>
      <c r="C1963" s="637">
        <v>331.27</v>
      </c>
      <c r="D1963" s="635"/>
    </row>
    <row r="1964" spans="1:4" x14ac:dyDescent="0.2">
      <c r="A1964" s="635" t="s">
        <v>2239</v>
      </c>
      <c r="B1964" s="636">
        <v>590</v>
      </c>
      <c r="C1964" s="637">
        <v>610.47</v>
      </c>
      <c r="D1964" s="635"/>
    </row>
    <row r="1965" spans="1:4" x14ac:dyDescent="0.2">
      <c r="A1965" s="635" t="s">
        <v>2240</v>
      </c>
      <c r="B1965" s="636">
        <v>238</v>
      </c>
      <c r="C1965" s="637">
        <v>0</v>
      </c>
      <c r="D1965" s="635"/>
    </row>
    <row r="1966" spans="1:4" x14ac:dyDescent="0.2">
      <c r="A1966" s="635" t="s">
        <v>2241</v>
      </c>
      <c r="B1966" s="636">
        <v>66</v>
      </c>
      <c r="C1966" s="637">
        <v>21.72</v>
      </c>
      <c r="D1966" s="635"/>
    </row>
    <row r="1967" spans="1:4" x14ac:dyDescent="0.2">
      <c r="A1967" s="635" t="s">
        <v>2242</v>
      </c>
      <c r="B1967" s="636">
        <v>77</v>
      </c>
      <c r="C1967" s="637">
        <v>0</v>
      </c>
      <c r="D1967" s="635"/>
    </row>
    <row r="1968" spans="1:4" x14ac:dyDescent="0.2">
      <c r="A1968" s="635" t="s">
        <v>2243</v>
      </c>
      <c r="B1968" s="636">
        <v>168</v>
      </c>
      <c r="C1968" s="637">
        <v>0</v>
      </c>
      <c r="D1968" s="635"/>
    </row>
    <row r="1969" spans="1:4" x14ac:dyDescent="0.2">
      <c r="A1969" s="635" t="s">
        <v>2244</v>
      </c>
      <c r="B1969" s="636">
        <v>174</v>
      </c>
      <c r="C1969" s="637">
        <v>29.36</v>
      </c>
      <c r="D1969" s="635"/>
    </row>
    <row r="1970" spans="1:4" x14ac:dyDescent="0.2">
      <c r="A1970" s="635" t="s">
        <v>2245</v>
      </c>
      <c r="B1970" s="636">
        <v>47</v>
      </c>
      <c r="C1970" s="637">
        <v>0</v>
      </c>
      <c r="D1970" s="635"/>
    </row>
    <row r="1971" spans="1:4" x14ac:dyDescent="0.2">
      <c r="A1971" s="635" t="s">
        <v>2246</v>
      </c>
      <c r="B1971" s="636">
        <v>65</v>
      </c>
      <c r="C1971" s="637">
        <v>32.21</v>
      </c>
      <c r="D1971" s="635"/>
    </row>
    <row r="1972" spans="1:4" x14ac:dyDescent="0.2">
      <c r="A1972" s="635" t="s">
        <v>2247</v>
      </c>
      <c r="B1972" s="636">
        <v>85</v>
      </c>
      <c r="C1972" s="637">
        <v>36.86</v>
      </c>
      <c r="D1972" s="635"/>
    </row>
    <row r="1973" spans="1:4" x14ac:dyDescent="0.2">
      <c r="A1973" s="635" t="s">
        <v>2248</v>
      </c>
      <c r="B1973" s="636">
        <v>251</v>
      </c>
      <c r="C1973" s="637">
        <v>0</v>
      </c>
      <c r="D1973" s="635"/>
    </row>
    <row r="1974" spans="1:4" x14ac:dyDescent="0.2">
      <c r="A1974" s="635" t="s">
        <v>2249</v>
      </c>
      <c r="B1974" s="636">
        <v>38</v>
      </c>
      <c r="C1974" s="637">
        <v>0</v>
      </c>
      <c r="D1974" s="635" t="s">
        <v>344</v>
      </c>
    </row>
    <row r="1975" spans="1:4" x14ac:dyDescent="0.2">
      <c r="A1975" s="635" t="s">
        <v>2250</v>
      </c>
      <c r="B1975" s="636">
        <v>191</v>
      </c>
      <c r="C1975" s="637">
        <v>0</v>
      </c>
      <c r="D1975" s="635"/>
    </row>
    <row r="1976" spans="1:4" x14ac:dyDescent="0.2">
      <c r="A1976" s="635" t="s">
        <v>2251</v>
      </c>
      <c r="B1976" s="636">
        <v>121</v>
      </c>
      <c r="C1976" s="637">
        <v>93.61</v>
      </c>
      <c r="D1976" s="635"/>
    </row>
    <row r="1977" spans="1:4" x14ac:dyDescent="0.2">
      <c r="A1977" s="635" t="s">
        <v>2252</v>
      </c>
      <c r="B1977" s="636">
        <v>150</v>
      </c>
      <c r="C1977" s="637">
        <v>8.5399999999999991</v>
      </c>
      <c r="D1977" s="635"/>
    </row>
    <row r="1978" spans="1:4" x14ac:dyDescent="0.2">
      <c r="A1978" s="635" t="s">
        <v>2253</v>
      </c>
      <c r="B1978" s="636">
        <v>403</v>
      </c>
      <c r="C1978" s="637">
        <v>0</v>
      </c>
      <c r="D1978" s="635"/>
    </row>
    <row r="1979" spans="1:4" x14ac:dyDescent="0.2">
      <c r="A1979" s="635" t="s">
        <v>2254</v>
      </c>
      <c r="B1979" s="636">
        <v>49</v>
      </c>
      <c r="C1979" s="637">
        <v>0</v>
      </c>
      <c r="D1979" s="635"/>
    </row>
    <row r="1980" spans="1:4" x14ac:dyDescent="0.2">
      <c r="A1980" s="635" t="s">
        <v>2255</v>
      </c>
      <c r="B1980" s="636">
        <v>47</v>
      </c>
      <c r="C1980" s="637">
        <v>0</v>
      </c>
      <c r="D1980" s="635"/>
    </row>
    <row r="1981" spans="1:4" x14ac:dyDescent="0.2">
      <c r="A1981" s="635" t="s">
        <v>2256</v>
      </c>
      <c r="B1981" s="636">
        <v>151</v>
      </c>
      <c r="C1981" s="637">
        <v>198.5</v>
      </c>
      <c r="D1981" s="635"/>
    </row>
    <row r="1982" spans="1:4" x14ac:dyDescent="0.2">
      <c r="A1982" s="635" t="s">
        <v>2257</v>
      </c>
      <c r="B1982" s="636">
        <v>251</v>
      </c>
      <c r="C1982" s="637">
        <v>0</v>
      </c>
      <c r="D1982" s="635"/>
    </row>
    <row r="1983" spans="1:4" x14ac:dyDescent="0.2">
      <c r="A1983" s="635" t="s">
        <v>2258</v>
      </c>
      <c r="B1983" s="636">
        <v>29</v>
      </c>
      <c r="C1983" s="637">
        <v>0</v>
      </c>
      <c r="D1983" s="635" t="s">
        <v>344</v>
      </c>
    </row>
    <row r="1984" spans="1:4" x14ac:dyDescent="0.2">
      <c r="A1984" s="635" t="s">
        <v>2259</v>
      </c>
      <c r="B1984" s="636">
        <v>56</v>
      </c>
      <c r="C1984" s="637">
        <v>20.63</v>
      </c>
      <c r="D1984" s="635"/>
    </row>
    <row r="1985" spans="1:4" x14ac:dyDescent="0.2">
      <c r="A1985" s="635" t="s">
        <v>2260</v>
      </c>
      <c r="B1985" s="636">
        <v>543</v>
      </c>
      <c r="C1985" s="637">
        <v>0</v>
      </c>
      <c r="D1985" s="635"/>
    </row>
    <row r="1986" spans="1:4" x14ac:dyDescent="0.2">
      <c r="A1986" s="635" t="s">
        <v>2261</v>
      </c>
      <c r="B1986" s="636">
        <v>132</v>
      </c>
      <c r="C1986" s="637">
        <v>162.66</v>
      </c>
      <c r="D1986" s="635"/>
    </row>
    <row r="1987" spans="1:4" x14ac:dyDescent="0.2">
      <c r="A1987" s="635" t="s">
        <v>2262</v>
      </c>
      <c r="B1987" s="636">
        <v>198</v>
      </c>
      <c r="C1987" s="637">
        <v>282.8</v>
      </c>
      <c r="D1987" s="635"/>
    </row>
    <row r="1988" spans="1:4" x14ac:dyDescent="0.2">
      <c r="A1988" s="635" t="s">
        <v>2263</v>
      </c>
      <c r="B1988" s="636">
        <v>295</v>
      </c>
      <c r="C1988" s="637">
        <v>0</v>
      </c>
      <c r="D1988" s="635"/>
    </row>
    <row r="1989" spans="1:4" x14ac:dyDescent="0.2">
      <c r="A1989" s="635" t="s">
        <v>2264</v>
      </c>
      <c r="B1989" s="636">
        <v>99</v>
      </c>
      <c r="C1989" s="637">
        <v>380.9</v>
      </c>
      <c r="D1989" s="635"/>
    </row>
    <row r="1990" spans="1:4" x14ac:dyDescent="0.2">
      <c r="A1990" s="635" t="s">
        <v>2265</v>
      </c>
      <c r="B1990" s="636">
        <v>64</v>
      </c>
      <c r="C1990" s="637">
        <v>6.27</v>
      </c>
      <c r="D1990" s="635"/>
    </row>
    <row r="1991" spans="1:4" x14ac:dyDescent="0.2">
      <c r="A1991" s="635" t="s">
        <v>2266</v>
      </c>
      <c r="B1991" s="636">
        <v>121</v>
      </c>
      <c r="C1991" s="637">
        <v>0</v>
      </c>
      <c r="D1991" s="635"/>
    </row>
    <row r="1992" spans="1:4" x14ac:dyDescent="0.2">
      <c r="A1992" s="635" t="s">
        <v>2267</v>
      </c>
      <c r="B1992" s="636">
        <v>141</v>
      </c>
      <c r="C1992" s="637">
        <v>9.2100000000000009</v>
      </c>
      <c r="D1992" s="635"/>
    </row>
    <row r="1993" spans="1:4" x14ac:dyDescent="0.2">
      <c r="A1993" s="635" t="s">
        <v>2268</v>
      </c>
      <c r="B1993" s="636">
        <v>317</v>
      </c>
      <c r="C1993" s="637">
        <v>238.54</v>
      </c>
      <c r="D1993" s="635"/>
    </row>
    <row r="1994" spans="1:4" x14ac:dyDescent="0.2">
      <c r="A1994" s="635" t="s">
        <v>2269</v>
      </c>
      <c r="B1994" s="636">
        <v>306</v>
      </c>
      <c r="C1994" s="637">
        <v>0</v>
      </c>
      <c r="D1994" s="635"/>
    </row>
    <row r="1995" spans="1:4" x14ac:dyDescent="0.2">
      <c r="A1995" s="635" t="s">
        <v>2270</v>
      </c>
      <c r="B1995" s="636">
        <v>103</v>
      </c>
      <c r="C1995" s="637">
        <v>26.37</v>
      </c>
      <c r="D1995" s="635"/>
    </row>
    <row r="1996" spans="1:4" x14ac:dyDescent="0.2">
      <c r="A1996" s="635" t="s">
        <v>2271</v>
      </c>
      <c r="B1996" s="636">
        <v>102</v>
      </c>
      <c r="C1996" s="637">
        <v>6.27</v>
      </c>
      <c r="D1996" s="635"/>
    </row>
    <row r="1997" spans="1:4" x14ac:dyDescent="0.2">
      <c r="A1997" s="635" t="s">
        <v>2272</v>
      </c>
      <c r="B1997" s="636">
        <v>123</v>
      </c>
      <c r="C1997" s="637">
        <v>31.76</v>
      </c>
      <c r="D1997" s="635"/>
    </row>
    <row r="1998" spans="1:4" x14ac:dyDescent="0.2">
      <c r="A1998" s="635" t="s">
        <v>2273</v>
      </c>
      <c r="B1998" s="636">
        <v>106</v>
      </c>
      <c r="C1998" s="637">
        <v>0</v>
      </c>
      <c r="D1998" s="635"/>
    </row>
    <row r="1999" spans="1:4" x14ac:dyDescent="0.2">
      <c r="A1999" s="635" t="s">
        <v>2274</v>
      </c>
      <c r="B1999" s="636">
        <v>72</v>
      </c>
      <c r="C1999" s="637">
        <v>45.88</v>
      </c>
      <c r="D1999" s="635"/>
    </row>
    <row r="2000" spans="1:4" x14ac:dyDescent="0.2">
      <c r="A2000" s="635" t="s">
        <v>2275</v>
      </c>
      <c r="B2000" s="636">
        <v>353</v>
      </c>
      <c r="C2000" s="637">
        <v>0</v>
      </c>
      <c r="D2000" s="635"/>
    </row>
    <row r="2001" spans="1:4" x14ac:dyDescent="0.2">
      <c r="A2001" s="635" t="s">
        <v>2276</v>
      </c>
      <c r="B2001" s="636">
        <v>44</v>
      </c>
      <c r="C2001" s="637">
        <v>7.79</v>
      </c>
      <c r="D2001" s="635"/>
    </row>
    <row r="2002" spans="1:4" x14ac:dyDescent="0.2">
      <c r="A2002" s="635" t="s">
        <v>2277</v>
      </c>
      <c r="B2002" s="636">
        <v>147</v>
      </c>
      <c r="C2002" s="637">
        <v>0</v>
      </c>
      <c r="D2002" s="635"/>
    </row>
    <row r="2003" spans="1:4" x14ac:dyDescent="0.2">
      <c r="A2003" s="635" t="s">
        <v>2278</v>
      </c>
      <c r="B2003" s="636">
        <v>75</v>
      </c>
      <c r="C2003" s="637">
        <v>0</v>
      </c>
      <c r="D2003" s="635"/>
    </row>
    <row r="2004" spans="1:4" x14ac:dyDescent="0.2">
      <c r="A2004" s="635" t="s">
        <v>2279</v>
      </c>
      <c r="B2004" s="636">
        <v>102</v>
      </c>
      <c r="C2004" s="637">
        <v>0</v>
      </c>
      <c r="D2004" s="635"/>
    </row>
    <row r="2005" spans="1:4" x14ac:dyDescent="0.2">
      <c r="A2005" s="635" t="s">
        <v>2280</v>
      </c>
      <c r="B2005" s="636">
        <v>147</v>
      </c>
      <c r="C2005" s="637">
        <v>0</v>
      </c>
      <c r="D2005" s="635"/>
    </row>
    <row r="2006" spans="1:4" x14ac:dyDescent="0.2">
      <c r="A2006" s="635" t="s">
        <v>2281</v>
      </c>
      <c r="B2006" s="636">
        <v>122</v>
      </c>
      <c r="C2006" s="637">
        <v>9.3000000000000007</v>
      </c>
      <c r="D2006" s="635"/>
    </row>
    <row r="2007" spans="1:4" x14ac:dyDescent="0.2">
      <c r="A2007" s="635" t="s">
        <v>2282</v>
      </c>
      <c r="B2007" s="636">
        <v>341</v>
      </c>
      <c r="C2007" s="637">
        <v>383.14</v>
      </c>
      <c r="D2007" s="635"/>
    </row>
    <row r="2008" spans="1:4" x14ac:dyDescent="0.2">
      <c r="A2008" s="635" t="s">
        <v>2283</v>
      </c>
      <c r="B2008" s="636">
        <v>116</v>
      </c>
      <c r="C2008" s="637">
        <v>15.24</v>
      </c>
      <c r="D2008" s="635"/>
    </row>
    <row r="2009" spans="1:4" x14ac:dyDescent="0.2">
      <c r="A2009" s="635" t="s">
        <v>2284</v>
      </c>
      <c r="B2009" s="636">
        <v>125</v>
      </c>
      <c r="C2009" s="637">
        <v>0</v>
      </c>
      <c r="D2009" s="635"/>
    </row>
    <row r="2010" spans="1:4" x14ac:dyDescent="0.2">
      <c r="A2010" s="635" t="s">
        <v>2285</v>
      </c>
      <c r="B2010" s="636">
        <v>256</v>
      </c>
      <c r="C2010" s="637">
        <v>27.82</v>
      </c>
      <c r="D2010" s="635"/>
    </row>
    <row r="2011" spans="1:4" x14ac:dyDescent="0.2">
      <c r="A2011" s="635" t="s">
        <v>2286</v>
      </c>
      <c r="B2011" s="636">
        <v>213</v>
      </c>
      <c r="C2011" s="637">
        <v>0</v>
      </c>
      <c r="D2011" s="635"/>
    </row>
    <row r="2012" spans="1:4" x14ac:dyDescent="0.2">
      <c r="A2012" s="635" t="s">
        <v>2287</v>
      </c>
      <c r="B2012" s="636">
        <v>242</v>
      </c>
      <c r="C2012" s="637">
        <v>0</v>
      </c>
      <c r="D2012" s="635"/>
    </row>
    <row r="2013" spans="1:4" x14ac:dyDescent="0.2">
      <c r="A2013" s="635" t="s">
        <v>2289</v>
      </c>
      <c r="B2013" s="636">
        <v>202</v>
      </c>
      <c r="C2013" s="637">
        <v>543.1</v>
      </c>
      <c r="D2013" s="635"/>
    </row>
    <row r="2014" spans="1:4" x14ac:dyDescent="0.2">
      <c r="A2014" s="635" t="s">
        <v>2290</v>
      </c>
      <c r="B2014" s="636">
        <v>105</v>
      </c>
      <c r="C2014" s="637">
        <v>0</v>
      </c>
      <c r="D2014" s="635"/>
    </row>
    <row r="2015" spans="1:4" x14ac:dyDescent="0.2">
      <c r="A2015" s="635" t="s">
        <v>2291</v>
      </c>
      <c r="B2015" s="636">
        <v>110</v>
      </c>
      <c r="C2015" s="637">
        <v>46.24</v>
      </c>
      <c r="D2015" s="635"/>
    </row>
    <row r="2016" spans="1:4" x14ac:dyDescent="0.2">
      <c r="A2016" s="635" t="s">
        <v>2292</v>
      </c>
      <c r="B2016" s="636">
        <v>248</v>
      </c>
      <c r="C2016" s="637">
        <v>57.36</v>
      </c>
      <c r="D2016" s="635"/>
    </row>
    <row r="2017" spans="1:4" x14ac:dyDescent="0.2">
      <c r="A2017" s="635" t="s">
        <v>2293</v>
      </c>
      <c r="B2017" s="636">
        <v>291</v>
      </c>
      <c r="C2017" s="637">
        <v>0</v>
      </c>
      <c r="D2017" s="635"/>
    </row>
    <row r="2018" spans="1:4" x14ac:dyDescent="0.2">
      <c r="A2018" s="635" t="s">
        <v>2294</v>
      </c>
      <c r="B2018" s="636">
        <v>115</v>
      </c>
      <c r="C2018" s="637">
        <v>8.11</v>
      </c>
      <c r="D2018" s="635"/>
    </row>
    <row r="2019" spans="1:4" x14ac:dyDescent="0.2">
      <c r="A2019" s="635" t="s">
        <v>2295</v>
      </c>
      <c r="B2019" s="636">
        <v>246</v>
      </c>
      <c r="C2019" s="637">
        <v>0</v>
      </c>
      <c r="D2019" s="635"/>
    </row>
    <row r="2020" spans="1:4" x14ac:dyDescent="0.2">
      <c r="A2020" s="635" t="s">
        <v>2296</v>
      </c>
      <c r="B2020" s="636">
        <v>259</v>
      </c>
      <c r="C2020" s="637">
        <v>0</v>
      </c>
      <c r="D2020" s="635"/>
    </row>
    <row r="2021" spans="1:4" x14ac:dyDescent="0.2">
      <c r="A2021" s="635" t="s">
        <v>2297</v>
      </c>
      <c r="B2021" s="636">
        <v>77</v>
      </c>
      <c r="C2021" s="637">
        <v>22.2</v>
      </c>
      <c r="D2021" s="635"/>
    </row>
    <row r="2022" spans="1:4" x14ac:dyDescent="0.2">
      <c r="A2022" s="635" t="s">
        <v>2298</v>
      </c>
      <c r="B2022" s="636">
        <v>90</v>
      </c>
      <c r="C2022" s="637">
        <v>111.4</v>
      </c>
      <c r="D2022" s="635"/>
    </row>
    <row r="2023" spans="1:4" x14ac:dyDescent="0.2">
      <c r="A2023" s="635" t="s">
        <v>2299</v>
      </c>
      <c r="B2023" s="636">
        <v>160</v>
      </c>
      <c r="C2023" s="637">
        <v>69.56</v>
      </c>
      <c r="D2023" s="635"/>
    </row>
    <row r="2024" spans="1:4" x14ac:dyDescent="0.2">
      <c r="A2024" s="635" t="s">
        <v>2300</v>
      </c>
      <c r="B2024" s="636">
        <v>262</v>
      </c>
      <c r="C2024" s="637">
        <v>0</v>
      </c>
      <c r="D2024" s="635"/>
    </row>
    <row r="2025" spans="1:4" x14ac:dyDescent="0.2">
      <c r="A2025" s="635" t="s">
        <v>2301</v>
      </c>
      <c r="B2025" s="636">
        <v>245</v>
      </c>
      <c r="C2025" s="637">
        <v>0</v>
      </c>
      <c r="D2025" s="635"/>
    </row>
    <row r="2026" spans="1:4" x14ac:dyDescent="0.2">
      <c r="A2026" s="635" t="s">
        <v>2302</v>
      </c>
      <c r="B2026" s="636">
        <v>207</v>
      </c>
      <c r="C2026" s="637">
        <v>0</v>
      </c>
      <c r="D2026" s="635"/>
    </row>
    <row r="2027" spans="1:4" x14ac:dyDescent="0.2">
      <c r="A2027" s="635" t="s">
        <v>2303</v>
      </c>
      <c r="B2027" s="636">
        <v>128</v>
      </c>
      <c r="C2027" s="637">
        <v>34.28</v>
      </c>
      <c r="D2027" s="635"/>
    </row>
    <row r="2028" spans="1:4" x14ac:dyDescent="0.2">
      <c r="A2028" s="635" t="s">
        <v>2304</v>
      </c>
      <c r="B2028" s="636">
        <v>201</v>
      </c>
      <c r="C2028" s="637">
        <v>102</v>
      </c>
      <c r="D2028" s="635"/>
    </row>
    <row r="2029" spans="1:4" x14ac:dyDescent="0.2">
      <c r="A2029" s="635" t="s">
        <v>2305</v>
      </c>
      <c r="B2029" s="636">
        <v>91</v>
      </c>
      <c r="C2029" s="637">
        <v>136.47</v>
      </c>
      <c r="D2029" s="635"/>
    </row>
    <row r="2030" spans="1:4" x14ac:dyDescent="0.2">
      <c r="A2030" s="635" t="s">
        <v>2306</v>
      </c>
      <c r="B2030" s="636">
        <v>381</v>
      </c>
      <c r="C2030" s="637">
        <v>0</v>
      </c>
      <c r="D2030" s="635"/>
    </row>
    <row r="2031" spans="1:4" x14ac:dyDescent="0.2">
      <c r="A2031" s="635" t="s">
        <v>2307</v>
      </c>
      <c r="B2031" s="636">
        <v>177</v>
      </c>
      <c r="C2031" s="637">
        <v>0</v>
      </c>
      <c r="D2031" s="635"/>
    </row>
    <row r="2032" spans="1:4" x14ac:dyDescent="0.2">
      <c r="A2032" s="635" t="s">
        <v>2308</v>
      </c>
      <c r="B2032" s="636">
        <v>667</v>
      </c>
      <c r="C2032" s="637">
        <v>45.95</v>
      </c>
      <c r="D2032" s="635"/>
    </row>
    <row r="2033" spans="1:4" x14ac:dyDescent="0.2">
      <c r="A2033" s="635" t="s">
        <v>2309</v>
      </c>
      <c r="B2033" s="636">
        <v>145</v>
      </c>
      <c r="C2033" s="637">
        <v>3.51</v>
      </c>
      <c r="D2033" s="635"/>
    </row>
    <row r="2034" spans="1:4" x14ac:dyDescent="0.2">
      <c r="A2034" s="635" t="s">
        <v>2310</v>
      </c>
      <c r="B2034" s="636">
        <v>270</v>
      </c>
      <c r="C2034" s="637">
        <v>45.21</v>
      </c>
      <c r="D2034" s="635"/>
    </row>
    <row r="2035" spans="1:4" x14ac:dyDescent="0.2">
      <c r="A2035" s="635" t="s">
        <v>2311</v>
      </c>
      <c r="B2035" s="636">
        <v>70</v>
      </c>
      <c r="C2035" s="637">
        <v>13.82</v>
      </c>
      <c r="D2035" s="635"/>
    </row>
    <row r="2036" spans="1:4" x14ac:dyDescent="0.2">
      <c r="A2036" s="635" t="s">
        <v>2312</v>
      </c>
      <c r="B2036" s="636">
        <v>79</v>
      </c>
      <c r="C2036" s="637">
        <v>0</v>
      </c>
      <c r="D2036" s="635"/>
    </row>
    <row r="2037" spans="1:4" x14ac:dyDescent="0.2">
      <c r="A2037" s="635" t="s">
        <v>2313</v>
      </c>
      <c r="B2037" s="636">
        <v>239</v>
      </c>
      <c r="C2037" s="637">
        <v>0</v>
      </c>
      <c r="D2037" s="635"/>
    </row>
    <row r="2038" spans="1:4" x14ac:dyDescent="0.2">
      <c r="A2038" s="635" t="s">
        <v>2314</v>
      </c>
      <c r="B2038" s="636">
        <v>121</v>
      </c>
      <c r="C2038" s="637">
        <v>0</v>
      </c>
      <c r="D2038" s="635"/>
    </row>
    <row r="2039" spans="1:4" x14ac:dyDescent="0.2">
      <c r="A2039" s="635" t="s">
        <v>2315</v>
      </c>
      <c r="B2039" s="636">
        <v>395</v>
      </c>
      <c r="C2039" s="637">
        <v>0</v>
      </c>
      <c r="D2039" s="635"/>
    </row>
    <row r="2040" spans="1:4" x14ac:dyDescent="0.2">
      <c r="A2040" s="635" t="s">
        <v>2316</v>
      </c>
      <c r="B2040" s="636">
        <v>354</v>
      </c>
      <c r="C2040" s="637">
        <v>0</v>
      </c>
      <c r="D2040" s="635"/>
    </row>
    <row r="2041" spans="1:4" x14ac:dyDescent="0.2">
      <c r="A2041" s="635" t="s">
        <v>2317</v>
      </c>
      <c r="B2041" s="636">
        <v>49</v>
      </c>
      <c r="C2041" s="637">
        <v>0</v>
      </c>
      <c r="D2041" s="635"/>
    </row>
    <row r="2042" spans="1:4" x14ac:dyDescent="0.2">
      <c r="A2042" s="635" t="s">
        <v>2318</v>
      </c>
      <c r="B2042" s="636">
        <v>277</v>
      </c>
      <c r="C2042" s="637">
        <v>0</v>
      </c>
      <c r="D2042" s="635"/>
    </row>
    <row r="2043" spans="1:4" x14ac:dyDescent="0.2">
      <c r="A2043" s="635" t="s">
        <v>2319</v>
      </c>
      <c r="B2043" s="636">
        <v>60</v>
      </c>
      <c r="C2043" s="637">
        <v>0</v>
      </c>
      <c r="D2043" s="635"/>
    </row>
    <row r="2044" spans="1:4" x14ac:dyDescent="0.2">
      <c r="A2044" s="635" t="s">
        <v>2320</v>
      </c>
      <c r="B2044" s="636">
        <v>480</v>
      </c>
      <c r="C2044" s="637">
        <v>70.11</v>
      </c>
      <c r="D2044" s="635"/>
    </row>
    <row r="2045" spans="1:4" x14ac:dyDescent="0.2">
      <c r="A2045" s="635" t="s">
        <v>2321</v>
      </c>
      <c r="B2045" s="636">
        <v>187</v>
      </c>
      <c r="C2045" s="637">
        <v>21.55</v>
      </c>
      <c r="D2045" s="635"/>
    </row>
    <row r="2046" spans="1:4" x14ac:dyDescent="0.2">
      <c r="A2046" s="635" t="s">
        <v>2322</v>
      </c>
      <c r="B2046" s="636">
        <v>314</v>
      </c>
      <c r="C2046" s="637">
        <v>82.44</v>
      </c>
      <c r="D2046" s="635"/>
    </row>
    <row r="2047" spans="1:4" x14ac:dyDescent="0.2">
      <c r="A2047" s="635" t="s">
        <v>2323</v>
      </c>
      <c r="B2047" s="636">
        <v>176</v>
      </c>
      <c r="C2047" s="637">
        <v>414.78</v>
      </c>
      <c r="D2047" s="635"/>
    </row>
    <row r="2048" spans="1:4" x14ac:dyDescent="0.2">
      <c r="A2048" s="635" t="s">
        <v>2324</v>
      </c>
      <c r="B2048" s="636">
        <v>255</v>
      </c>
      <c r="C2048" s="637">
        <v>0</v>
      </c>
      <c r="D2048" s="635"/>
    </row>
    <row r="2049" spans="1:4" x14ac:dyDescent="0.2">
      <c r="A2049" s="635" t="s">
        <v>2325</v>
      </c>
      <c r="B2049" s="636">
        <v>305</v>
      </c>
      <c r="C2049" s="637">
        <v>286.77999999999997</v>
      </c>
      <c r="D2049" s="635"/>
    </row>
    <row r="2050" spans="1:4" x14ac:dyDescent="0.2">
      <c r="A2050" s="635" t="s">
        <v>2326</v>
      </c>
      <c r="B2050" s="636">
        <v>169</v>
      </c>
      <c r="C2050" s="637">
        <v>456.7</v>
      </c>
      <c r="D2050" s="635"/>
    </row>
    <row r="2051" spans="1:4" x14ac:dyDescent="0.2">
      <c r="A2051" s="635" t="s">
        <v>2327</v>
      </c>
      <c r="B2051" s="636">
        <v>482</v>
      </c>
      <c r="C2051" s="637">
        <v>0</v>
      </c>
      <c r="D2051" s="635"/>
    </row>
    <row r="2052" spans="1:4" x14ac:dyDescent="0.2">
      <c r="A2052" s="635" t="s">
        <v>2328</v>
      </c>
      <c r="B2052" s="636">
        <v>321</v>
      </c>
      <c r="C2052" s="637">
        <v>0</v>
      </c>
      <c r="D2052" s="635"/>
    </row>
    <row r="2053" spans="1:4" x14ac:dyDescent="0.2">
      <c r="A2053" s="635" t="s">
        <v>2329</v>
      </c>
      <c r="B2053" s="636">
        <v>136</v>
      </c>
      <c r="C2053" s="637">
        <v>236.99</v>
      </c>
      <c r="D2053" s="635"/>
    </row>
    <row r="2054" spans="1:4" x14ac:dyDescent="0.2">
      <c r="A2054" s="635" t="s">
        <v>2330</v>
      </c>
      <c r="B2054" s="636">
        <v>231</v>
      </c>
      <c r="C2054" s="637">
        <v>447.91</v>
      </c>
      <c r="D2054" s="635"/>
    </row>
    <row r="2055" spans="1:4" x14ac:dyDescent="0.2">
      <c r="A2055" s="635" t="s">
        <v>2331</v>
      </c>
      <c r="B2055" s="636">
        <v>404</v>
      </c>
      <c r="C2055" s="637">
        <v>0</v>
      </c>
      <c r="D2055" s="635"/>
    </row>
    <row r="2056" spans="1:4" x14ac:dyDescent="0.2">
      <c r="A2056" s="635" t="s">
        <v>2332</v>
      </c>
      <c r="B2056" s="636">
        <v>65</v>
      </c>
      <c r="C2056" s="637">
        <v>0</v>
      </c>
      <c r="D2056" s="635"/>
    </row>
    <row r="2057" spans="1:4" x14ac:dyDescent="0.2">
      <c r="A2057" s="635" t="s">
        <v>2333</v>
      </c>
      <c r="B2057" s="636">
        <v>87</v>
      </c>
      <c r="C2057" s="637">
        <v>49.16</v>
      </c>
      <c r="D2057" s="635"/>
    </row>
    <row r="2058" spans="1:4" x14ac:dyDescent="0.2">
      <c r="A2058" s="635" t="s">
        <v>2334</v>
      </c>
      <c r="B2058" s="636">
        <v>212</v>
      </c>
      <c r="C2058" s="637">
        <v>0</v>
      </c>
      <c r="D2058" s="635"/>
    </row>
    <row r="2059" spans="1:4" x14ac:dyDescent="0.2">
      <c r="A2059" s="635" t="s">
        <v>2335</v>
      </c>
      <c r="B2059" s="636">
        <v>215</v>
      </c>
      <c r="C2059" s="637">
        <v>162.07</v>
      </c>
      <c r="D2059" s="635"/>
    </row>
    <row r="2060" spans="1:4" x14ac:dyDescent="0.2">
      <c r="A2060" s="635" t="s">
        <v>2336</v>
      </c>
      <c r="B2060" s="636">
        <v>279</v>
      </c>
      <c r="C2060" s="637">
        <v>0</v>
      </c>
      <c r="D2060" s="635"/>
    </row>
    <row r="2061" spans="1:4" x14ac:dyDescent="0.2">
      <c r="A2061" s="635" t="s">
        <v>2337</v>
      </c>
      <c r="B2061" s="636">
        <v>177</v>
      </c>
      <c r="C2061" s="637">
        <v>397.28</v>
      </c>
      <c r="D2061" s="635"/>
    </row>
    <row r="2062" spans="1:4" x14ac:dyDescent="0.2">
      <c r="A2062" s="635" t="s">
        <v>2338</v>
      </c>
      <c r="B2062" s="636">
        <v>80</v>
      </c>
      <c r="C2062" s="637">
        <v>37.04</v>
      </c>
      <c r="D2062" s="635"/>
    </row>
    <row r="2063" spans="1:4" x14ac:dyDescent="0.2">
      <c r="A2063" s="635" t="s">
        <v>2339</v>
      </c>
      <c r="B2063" s="636">
        <v>237</v>
      </c>
      <c r="C2063" s="637">
        <v>94.29</v>
      </c>
      <c r="D2063" s="635"/>
    </row>
    <row r="2064" spans="1:4" x14ac:dyDescent="0.2">
      <c r="A2064" s="635" t="s">
        <v>2340</v>
      </c>
      <c r="B2064" s="636">
        <v>86</v>
      </c>
      <c r="C2064" s="637">
        <v>0</v>
      </c>
      <c r="D2064" s="635"/>
    </row>
    <row r="2065" spans="1:4" x14ac:dyDescent="0.2">
      <c r="A2065" s="635" t="s">
        <v>2341</v>
      </c>
      <c r="B2065" s="636">
        <v>190</v>
      </c>
      <c r="C2065" s="637">
        <v>0</v>
      </c>
      <c r="D2065" s="635"/>
    </row>
    <row r="2066" spans="1:4" x14ac:dyDescent="0.2">
      <c r="A2066" s="635" t="s">
        <v>2342</v>
      </c>
      <c r="B2066" s="636">
        <v>178</v>
      </c>
      <c r="C2066" s="637">
        <v>139.93</v>
      </c>
      <c r="D2066" s="635"/>
    </row>
    <row r="2067" spans="1:4" x14ac:dyDescent="0.2">
      <c r="A2067" s="635" t="s">
        <v>2343</v>
      </c>
      <c r="B2067" s="636">
        <v>270</v>
      </c>
      <c r="C2067" s="637">
        <v>73.42</v>
      </c>
      <c r="D2067" s="635"/>
    </row>
    <row r="2068" spans="1:4" x14ac:dyDescent="0.2">
      <c r="A2068" s="635" t="s">
        <v>2344</v>
      </c>
      <c r="B2068" s="636">
        <v>141</v>
      </c>
      <c r="C2068" s="637">
        <v>0</v>
      </c>
      <c r="D2068" s="635"/>
    </row>
    <row r="2069" spans="1:4" x14ac:dyDescent="0.2">
      <c r="A2069" s="635" t="s">
        <v>2345</v>
      </c>
      <c r="B2069" s="636">
        <v>113</v>
      </c>
      <c r="C2069" s="637">
        <v>127.67</v>
      </c>
      <c r="D2069" s="635"/>
    </row>
    <row r="2070" spans="1:4" x14ac:dyDescent="0.2">
      <c r="A2070" s="635" t="s">
        <v>2346</v>
      </c>
      <c r="B2070" s="636">
        <v>109</v>
      </c>
      <c r="C2070" s="637">
        <v>0</v>
      </c>
      <c r="D2070" s="635"/>
    </row>
    <row r="2071" spans="1:4" x14ac:dyDescent="0.2">
      <c r="A2071" s="635" t="s">
        <v>2347</v>
      </c>
      <c r="B2071" s="636">
        <v>61</v>
      </c>
      <c r="C2071" s="637">
        <v>10.79</v>
      </c>
      <c r="D2071" s="635"/>
    </row>
    <row r="2072" spans="1:4" x14ac:dyDescent="0.2">
      <c r="A2072" s="635" t="s">
        <v>2348</v>
      </c>
      <c r="B2072" s="636">
        <v>398</v>
      </c>
      <c r="C2072" s="637">
        <v>867.45</v>
      </c>
      <c r="D2072" s="635"/>
    </row>
    <row r="2073" spans="1:4" x14ac:dyDescent="0.2">
      <c r="A2073" s="635" t="s">
        <v>2349</v>
      </c>
      <c r="B2073" s="636">
        <v>755</v>
      </c>
      <c r="C2073" s="637">
        <v>0</v>
      </c>
      <c r="D2073" s="635"/>
    </row>
    <row r="2074" spans="1:4" x14ac:dyDescent="0.2">
      <c r="A2074" s="635" t="s">
        <v>2350</v>
      </c>
      <c r="B2074" s="636">
        <v>216</v>
      </c>
      <c r="C2074" s="637">
        <v>0</v>
      </c>
      <c r="D2074" s="635"/>
    </row>
    <row r="2075" spans="1:4" x14ac:dyDescent="0.2">
      <c r="A2075" s="635" t="s">
        <v>2351</v>
      </c>
      <c r="B2075" s="636">
        <v>228</v>
      </c>
      <c r="C2075" s="637">
        <v>44.33</v>
      </c>
      <c r="D2075" s="635"/>
    </row>
    <row r="2076" spans="1:4" x14ac:dyDescent="0.2">
      <c r="A2076" s="635" t="s">
        <v>2352</v>
      </c>
      <c r="B2076" s="636">
        <v>245</v>
      </c>
      <c r="C2076" s="637">
        <v>0</v>
      </c>
      <c r="D2076" s="635"/>
    </row>
    <row r="2077" spans="1:4" x14ac:dyDescent="0.2">
      <c r="A2077" s="635" t="s">
        <v>2353</v>
      </c>
      <c r="B2077" s="636">
        <v>210</v>
      </c>
      <c r="C2077" s="637">
        <v>0</v>
      </c>
      <c r="D2077" s="635"/>
    </row>
    <row r="2078" spans="1:4" x14ac:dyDescent="0.2">
      <c r="A2078" s="635" t="s">
        <v>2354</v>
      </c>
      <c r="B2078" s="636">
        <v>375</v>
      </c>
      <c r="C2078" s="637">
        <v>0</v>
      </c>
      <c r="D2078" s="635"/>
    </row>
    <row r="2079" spans="1:4" x14ac:dyDescent="0.2">
      <c r="A2079" s="635" t="s">
        <v>2355</v>
      </c>
      <c r="B2079" s="636">
        <v>254</v>
      </c>
      <c r="C2079" s="637">
        <v>0</v>
      </c>
      <c r="D2079" s="635"/>
    </row>
    <row r="2080" spans="1:4" x14ac:dyDescent="0.2">
      <c r="A2080" s="635" t="s">
        <v>2356</v>
      </c>
      <c r="B2080" s="636">
        <v>385</v>
      </c>
      <c r="C2080" s="637">
        <v>0</v>
      </c>
      <c r="D2080" s="635"/>
    </row>
    <row r="2081" spans="1:4" x14ac:dyDescent="0.2">
      <c r="A2081" s="635" t="s">
        <v>2357</v>
      </c>
      <c r="B2081" s="636">
        <v>194</v>
      </c>
      <c r="C2081" s="637">
        <v>0</v>
      </c>
      <c r="D2081" s="635"/>
    </row>
    <row r="2082" spans="1:4" x14ac:dyDescent="0.2">
      <c r="A2082" s="635" t="s">
        <v>2358</v>
      </c>
      <c r="B2082" s="636">
        <v>210</v>
      </c>
      <c r="C2082" s="637">
        <v>0</v>
      </c>
      <c r="D2082" s="635"/>
    </row>
    <row r="2083" spans="1:4" x14ac:dyDescent="0.2">
      <c r="A2083" s="635" t="s">
        <v>2359</v>
      </c>
      <c r="B2083" s="636">
        <v>133</v>
      </c>
      <c r="C2083" s="637">
        <v>0</v>
      </c>
      <c r="D2083" s="635"/>
    </row>
    <row r="2084" spans="1:4" x14ac:dyDescent="0.2">
      <c r="A2084" s="635" t="s">
        <v>2360</v>
      </c>
      <c r="B2084" s="636">
        <v>120</v>
      </c>
      <c r="C2084" s="637">
        <v>27.1</v>
      </c>
      <c r="D2084" s="635"/>
    </row>
    <row r="2085" spans="1:4" x14ac:dyDescent="0.2">
      <c r="A2085" s="635" t="s">
        <v>2361</v>
      </c>
      <c r="B2085" s="636">
        <v>169</v>
      </c>
      <c r="C2085" s="637">
        <v>64.790000000000006</v>
      </c>
      <c r="D2085" s="635"/>
    </row>
    <row r="2086" spans="1:4" x14ac:dyDescent="0.2">
      <c r="A2086" s="635" t="s">
        <v>2362</v>
      </c>
      <c r="B2086" s="636">
        <v>288</v>
      </c>
      <c r="C2086" s="637">
        <v>0</v>
      </c>
      <c r="D2086" s="635"/>
    </row>
    <row r="2087" spans="1:4" x14ac:dyDescent="0.2">
      <c r="A2087" s="635" t="s">
        <v>2363</v>
      </c>
      <c r="B2087" s="636">
        <v>280</v>
      </c>
      <c r="C2087" s="637">
        <v>0</v>
      </c>
      <c r="D2087" s="635"/>
    </row>
    <row r="2088" spans="1:4" x14ac:dyDescent="0.2">
      <c r="A2088" s="635" t="s">
        <v>2364</v>
      </c>
      <c r="B2088" s="636">
        <v>135</v>
      </c>
      <c r="C2088" s="637">
        <v>135.63</v>
      </c>
      <c r="D2088" s="635"/>
    </row>
    <row r="2089" spans="1:4" x14ac:dyDescent="0.2">
      <c r="A2089" s="635" t="s">
        <v>2365</v>
      </c>
      <c r="B2089" s="636">
        <v>149</v>
      </c>
      <c r="C2089" s="637">
        <v>541.87</v>
      </c>
      <c r="D2089" s="635"/>
    </row>
    <row r="2090" spans="1:4" x14ac:dyDescent="0.2">
      <c r="A2090" s="635" t="s">
        <v>2366</v>
      </c>
      <c r="B2090" s="636">
        <v>156</v>
      </c>
      <c r="C2090" s="637">
        <v>0</v>
      </c>
      <c r="D2090" s="635"/>
    </row>
    <row r="2091" spans="1:4" x14ac:dyDescent="0.2">
      <c r="A2091" s="635" t="s">
        <v>2367</v>
      </c>
      <c r="B2091" s="636">
        <v>153</v>
      </c>
      <c r="C2091" s="637">
        <v>0</v>
      </c>
      <c r="D2091" s="635"/>
    </row>
    <row r="2092" spans="1:4" x14ac:dyDescent="0.2">
      <c r="A2092" s="635" t="s">
        <v>2368</v>
      </c>
      <c r="B2092" s="636">
        <v>59</v>
      </c>
      <c r="C2092" s="637">
        <v>0</v>
      </c>
      <c r="D2092" s="635"/>
    </row>
    <row r="2093" spans="1:4" x14ac:dyDescent="0.2">
      <c r="A2093" s="635" t="s">
        <v>2369</v>
      </c>
      <c r="B2093" s="636">
        <v>42</v>
      </c>
      <c r="C2093" s="637">
        <v>0</v>
      </c>
      <c r="D2093" s="635"/>
    </row>
    <row r="2094" spans="1:4" x14ac:dyDescent="0.2">
      <c r="A2094" s="635" t="s">
        <v>2370</v>
      </c>
      <c r="B2094" s="636">
        <v>106</v>
      </c>
      <c r="C2094" s="637">
        <v>0</v>
      </c>
      <c r="D2094" s="635"/>
    </row>
    <row r="2095" spans="1:4" x14ac:dyDescent="0.2">
      <c r="A2095" s="635" t="s">
        <v>2371</v>
      </c>
      <c r="B2095" s="636">
        <v>264</v>
      </c>
      <c r="C2095" s="637">
        <v>88.9</v>
      </c>
      <c r="D2095" s="635"/>
    </row>
    <row r="2096" spans="1:4" x14ac:dyDescent="0.2">
      <c r="A2096" s="635" t="s">
        <v>2372</v>
      </c>
      <c r="B2096" s="636">
        <v>232</v>
      </c>
      <c r="C2096" s="637">
        <v>0</v>
      </c>
      <c r="D2096" s="635"/>
    </row>
    <row r="2097" spans="1:4" x14ac:dyDescent="0.2">
      <c r="A2097" s="635" t="s">
        <v>2373</v>
      </c>
      <c r="B2097" s="636">
        <v>313</v>
      </c>
      <c r="C2097" s="637">
        <v>689</v>
      </c>
      <c r="D2097" s="635"/>
    </row>
    <row r="2098" spans="1:4" x14ac:dyDescent="0.2">
      <c r="A2098" s="635" t="s">
        <v>2374</v>
      </c>
      <c r="B2098" s="636">
        <v>132</v>
      </c>
      <c r="C2098" s="637">
        <v>61.98</v>
      </c>
      <c r="D2098" s="635"/>
    </row>
    <row r="2099" spans="1:4" x14ac:dyDescent="0.2">
      <c r="A2099" s="635" t="s">
        <v>2375</v>
      </c>
      <c r="B2099" s="636">
        <v>180</v>
      </c>
      <c r="C2099" s="637">
        <v>0</v>
      </c>
      <c r="D2099" s="635"/>
    </row>
    <row r="2100" spans="1:4" x14ac:dyDescent="0.2">
      <c r="A2100" s="635" t="s">
        <v>2376</v>
      </c>
      <c r="B2100" s="636">
        <v>35</v>
      </c>
      <c r="C2100" s="637">
        <v>0</v>
      </c>
      <c r="D2100" s="635" t="s">
        <v>344</v>
      </c>
    </row>
    <row r="2101" spans="1:4" x14ac:dyDescent="0.2">
      <c r="A2101" s="635" t="s">
        <v>2377</v>
      </c>
      <c r="B2101" s="636">
        <v>318</v>
      </c>
      <c r="C2101" s="637">
        <v>103.08</v>
      </c>
      <c r="D2101" s="635"/>
    </row>
    <row r="2102" spans="1:4" x14ac:dyDescent="0.2">
      <c r="A2102" s="635" t="s">
        <v>2378</v>
      </c>
      <c r="B2102" s="636">
        <v>212</v>
      </c>
      <c r="C2102" s="637">
        <v>0</v>
      </c>
      <c r="D2102" s="635"/>
    </row>
    <row r="2103" spans="1:4" x14ac:dyDescent="0.2">
      <c r="A2103" s="635" t="s">
        <v>2379</v>
      </c>
      <c r="B2103" s="636">
        <v>78</v>
      </c>
      <c r="C2103" s="637">
        <v>0</v>
      </c>
      <c r="D2103" s="635"/>
    </row>
    <row r="2104" spans="1:4" x14ac:dyDescent="0.2">
      <c r="A2104" s="635" t="s">
        <v>2380</v>
      </c>
      <c r="B2104" s="636">
        <v>305</v>
      </c>
      <c r="C2104" s="637">
        <v>206.8</v>
      </c>
      <c r="D2104" s="635"/>
    </row>
    <row r="2105" spans="1:4" x14ac:dyDescent="0.2">
      <c r="A2105" s="635" t="s">
        <v>2381</v>
      </c>
      <c r="B2105" s="636">
        <v>168</v>
      </c>
      <c r="C2105" s="637">
        <v>76.37</v>
      </c>
      <c r="D2105" s="635"/>
    </row>
    <row r="2106" spans="1:4" x14ac:dyDescent="0.2">
      <c r="A2106" s="635" t="s">
        <v>2382</v>
      </c>
      <c r="B2106" s="636">
        <v>507</v>
      </c>
      <c r="C2106" s="637">
        <v>0</v>
      </c>
      <c r="D2106" s="635"/>
    </row>
    <row r="2107" spans="1:4" x14ac:dyDescent="0.2">
      <c r="A2107" s="635" t="s">
        <v>2383</v>
      </c>
      <c r="B2107" s="636">
        <v>425</v>
      </c>
      <c r="C2107" s="637">
        <v>0</v>
      </c>
      <c r="D2107" s="635"/>
    </row>
    <row r="2108" spans="1:4" x14ac:dyDescent="0.2">
      <c r="A2108" s="635" t="s">
        <v>2384</v>
      </c>
      <c r="B2108" s="636">
        <v>158</v>
      </c>
      <c r="C2108" s="637">
        <v>0</v>
      </c>
      <c r="D2108" s="635"/>
    </row>
    <row r="2109" spans="1:4" x14ac:dyDescent="0.2">
      <c r="A2109" s="635" t="s">
        <v>2385</v>
      </c>
      <c r="B2109" s="636">
        <v>89</v>
      </c>
      <c r="C2109" s="637">
        <v>23.04</v>
      </c>
      <c r="D2109" s="635"/>
    </row>
    <row r="2110" spans="1:4" x14ac:dyDescent="0.2">
      <c r="A2110" s="635" t="s">
        <v>2386</v>
      </c>
      <c r="B2110" s="636">
        <v>136</v>
      </c>
      <c r="C2110" s="637">
        <v>0</v>
      </c>
      <c r="D2110" s="635"/>
    </row>
    <row r="2111" spans="1:4" x14ac:dyDescent="0.2">
      <c r="A2111" s="635" t="s">
        <v>2387</v>
      </c>
      <c r="B2111" s="636">
        <v>397</v>
      </c>
      <c r="C2111" s="637">
        <v>0</v>
      </c>
      <c r="D2111" s="635"/>
    </row>
    <row r="2112" spans="1:4" x14ac:dyDescent="0.2">
      <c r="A2112" s="635" t="s">
        <v>2388</v>
      </c>
      <c r="B2112" s="636">
        <v>384</v>
      </c>
      <c r="C2112" s="637">
        <v>0</v>
      </c>
      <c r="D2112" s="635"/>
    </row>
    <row r="2113" spans="1:4" x14ac:dyDescent="0.2">
      <c r="A2113" s="635" t="s">
        <v>2389</v>
      </c>
      <c r="B2113" s="636">
        <v>124</v>
      </c>
      <c r="C2113" s="637">
        <v>0</v>
      </c>
      <c r="D2113" s="635"/>
    </row>
    <row r="2114" spans="1:4" x14ac:dyDescent="0.2">
      <c r="A2114" s="635" t="s">
        <v>2390</v>
      </c>
      <c r="B2114" s="636">
        <v>208</v>
      </c>
      <c r="C2114" s="637">
        <v>0</v>
      </c>
      <c r="D2114" s="635"/>
    </row>
    <row r="2115" spans="1:4" x14ac:dyDescent="0.2">
      <c r="A2115" s="635" t="s">
        <v>2391</v>
      </c>
      <c r="B2115" s="636">
        <v>282</v>
      </c>
      <c r="C2115" s="637">
        <v>0</v>
      </c>
      <c r="D2115" s="635"/>
    </row>
    <row r="2116" spans="1:4" x14ac:dyDescent="0.2">
      <c r="A2116" s="635" t="s">
        <v>2392</v>
      </c>
      <c r="B2116" s="636">
        <v>124</v>
      </c>
      <c r="C2116" s="637">
        <v>124.57</v>
      </c>
      <c r="D2116" s="635"/>
    </row>
    <row r="2117" spans="1:4" x14ac:dyDescent="0.2">
      <c r="A2117" s="635" t="s">
        <v>2393</v>
      </c>
      <c r="B2117" s="636">
        <v>321</v>
      </c>
      <c r="C2117" s="637">
        <v>0</v>
      </c>
      <c r="D2117" s="635"/>
    </row>
    <row r="2118" spans="1:4" x14ac:dyDescent="0.2">
      <c r="A2118" s="635" t="s">
        <v>2394</v>
      </c>
      <c r="B2118" s="636">
        <v>655</v>
      </c>
      <c r="C2118" s="637">
        <v>0</v>
      </c>
      <c r="D2118" s="635"/>
    </row>
    <row r="2119" spans="1:4" x14ac:dyDescent="0.2">
      <c r="A2119" s="635" t="s">
        <v>2395</v>
      </c>
      <c r="B2119" s="636">
        <v>280</v>
      </c>
      <c r="C2119" s="637">
        <v>0</v>
      </c>
      <c r="D2119" s="635"/>
    </row>
    <row r="2120" spans="1:4" x14ac:dyDescent="0.2">
      <c r="A2120" s="635" t="s">
        <v>2396</v>
      </c>
      <c r="B2120" s="636">
        <v>573</v>
      </c>
      <c r="C2120" s="637">
        <v>0</v>
      </c>
      <c r="D2120" s="635"/>
    </row>
    <row r="2121" spans="1:4" x14ac:dyDescent="0.2">
      <c r="A2121" s="635" t="s">
        <v>2397</v>
      </c>
      <c r="B2121" s="636">
        <v>354</v>
      </c>
      <c r="C2121" s="637">
        <v>0</v>
      </c>
      <c r="D2121" s="635"/>
    </row>
    <row r="2122" spans="1:4" x14ac:dyDescent="0.2">
      <c r="A2122" s="635" t="s">
        <v>2398</v>
      </c>
      <c r="B2122" s="636">
        <v>75</v>
      </c>
      <c r="C2122" s="637">
        <v>74.86</v>
      </c>
      <c r="D2122" s="635"/>
    </row>
    <row r="2123" spans="1:4" x14ac:dyDescent="0.2">
      <c r="A2123" s="635" t="s">
        <v>2399</v>
      </c>
      <c r="B2123" s="636">
        <v>72</v>
      </c>
      <c r="C2123" s="637">
        <v>0</v>
      </c>
      <c r="D2123" s="635"/>
    </row>
    <row r="2124" spans="1:4" x14ac:dyDescent="0.2">
      <c r="A2124" s="635" t="s">
        <v>2400</v>
      </c>
      <c r="B2124" s="636">
        <v>234</v>
      </c>
      <c r="C2124" s="637">
        <v>0</v>
      </c>
      <c r="D2124" s="635"/>
    </row>
    <row r="2125" spans="1:4" x14ac:dyDescent="0.2">
      <c r="A2125" s="635" t="s">
        <v>2401</v>
      </c>
      <c r="B2125" s="636">
        <v>119</v>
      </c>
      <c r="C2125" s="637">
        <v>0</v>
      </c>
      <c r="D2125" s="635"/>
    </row>
    <row r="2126" spans="1:4" x14ac:dyDescent="0.2">
      <c r="A2126" s="635" t="s">
        <v>2402</v>
      </c>
      <c r="B2126" s="636">
        <v>150</v>
      </c>
      <c r="C2126" s="637">
        <v>0</v>
      </c>
      <c r="D2126" s="635"/>
    </row>
    <row r="2127" spans="1:4" x14ac:dyDescent="0.2">
      <c r="A2127" s="635" t="s">
        <v>2403</v>
      </c>
      <c r="B2127" s="636">
        <v>131</v>
      </c>
      <c r="C2127" s="637">
        <v>0</v>
      </c>
      <c r="D2127" s="635"/>
    </row>
    <row r="2128" spans="1:4" x14ac:dyDescent="0.2">
      <c r="A2128" s="635" t="s">
        <v>2404</v>
      </c>
      <c r="B2128" s="636">
        <v>228</v>
      </c>
      <c r="C2128" s="637">
        <v>0</v>
      </c>
      <c r="D2128" s="635"/>
    </row>
    <row r="2129" spans="1:4" x14ac:dyDescent="0.2">
      <c r="A2129" s="635" t="s">
        <v>2405</v>
      </c>
      <c r="B2129" s="636">
        <v>152</v>
      </c>
      <c r="C2129" s="637">
        <v>0</v>
      </c>
      <c r="D2129" s="635"/>
    </row>
    <row r="2130" spans="1:4" x14ac:dyDescent="0.2">
      <c r="A2130" s="635" t="s">
        <v>2406</v>
      </c>
      <c r="B2130" s="636">
        <v>251</v>
      </c>
      <c r="C2130" s="637">
        <v>0</v>
      </c>
      <c r="D2130" s="635"/>
    </row>
    <row r="2131" spans="1:4" x14ac:dyDescent="0.2">
      <c r="A2131" s="635" t="s">
        <v>2407</v>
      </c>
      <c r="B2131" s="636">
        <v>242</v>
      </c>
      <c r="C2131" s="637">
        <v>0</v>
      </c>
      <c r="D2131" s="635"/>
    </row>
    <row r="2132" spans="1:4" x14ac:dyDescent="0.2">
      <c r="A2132" s="635" t="s">
        <v>2408</v>
      </c>
      <c r="B2132" s="636">
        <v>169</v>
      </c>
      <c r="C2132" s="637">
        <v>75.53</v>
      </c>
      <c r="D2132" s="635"/>
    </row>
    <row r="2133" spans="1:4" x14ac:dyDescent="0.2">
      <c r="A2133" s="635" t="s">
        <v>2409</v>
      </c>
      <c r="B2133" s="636">
        <v>162</v>
      </c>
      <c r="C2133" s="637">
        <v>18.04</v>
      </c>
      <c r="D2133" s="635"/>
    </row>
    <row r="2134" spans="1:4" x14ac:dyDescent="0.2">
      <c r="A2134" s="635" t="s">
        <v>2410</v>
      </c>
      <c r="B2134" s="636">
        <v>167</v>
      </c>
      <c r="C2134" s="637">
        <v>0</v>
      </c>
      <c r="D2134" s="635"/>
    </row>
    <row r="2135" spans="1:4" x14ac:dyDescent="0.2">
      <c r="A2135" s="635" t="s">
        <v>2411</v>
      </c>
      <c r="B2135" s="636">
        <v>252</v>
      </c>
      <c r="C2135" s="637">
        <v>0</v>
      </c>
      <c r="D2135" s="635"/>
    </row>
    <row r="2136" spans="1:4" x14ac:dyDescent="0.2">
      <c r="A2136" s="635" t="s">
        <v>2412</v>
      </c>
      <c r="B2136" s="636">
        <v>39</v>
      </c>
      <c r="C2136" s="637">
        <v>7.81</v>
      </c>
      <c r="D2136" s="635" t="s">
        <v>344</v>
      </c>
    </row>
    <row r="2137" spans="1:4" x14ac:dyDescent="0.2">
      <c r="A2137" s="635" t="s">
        <v>2413</v>
      </c>
      <c r="B2137" s="636">
        <v>160</v>
      </c>
      <c r="C2137" s="637">
        <v>0</v>
      </c>
      <c r="D2137" s="635"/>
    </row>
    <row r="2138" spans="1:4" x14ac:dyDescent="0.2">
      <c r="A2138" s="635" t="s">
        <v>2414</v>
      </c>
      <c r="B2138" s="636">
        <v>202</v>
      </c>
      <c r="C2138" s="637">
        <v>0</v>
      </c>
      <c r="D2138" s="635"/>
    </row>
    <row r="2139" spans="1:4" x14ac:dyDescent="0.2">
      <c r="A2139" s="635" t="s">
        <v>2415</v>
      </c>
      <c r="B2139" s="636">
        <v>232</v>
      </c>
      <c r="C2139" s="637">
        <v>0</v>
      </c>
      <c r="D2139" s="635"/>
    </row>
    <row r="2140" spans="1:4" x14ac:dyDescent="0.2">
      <c r="A2140" s="635" t="s">
        <v>2416</v>
      </c>
      <c r="B2140" s="636">
        <v>52</v>
      </c>
      <c r="C2140" s="637">
        <v>0</v>
      </c>
      <c r="D2140" s="635"/>
    </row>
    <row r="2141" spans="1:4" x14ac:dyDescent="0.2">
      <c r="A2141" s="635" t="s">
        <v>2417</v>
      </c>
      <c r="B2141" s="636">
        <v>214</v>
      </c>
      <c r="C2141" s="637">
        <v>0</v>
      </c>
      <c r="D2141" s="635"/>
    </row>
    <row r="2142" spans="1:4" x14ac:dyDescent="0.2">
      <c r="A2142" s="635" t="s">
        <v>2418</v>
      </c>
      <c r="B2142" s="636">
        <v>94</v>
      </c>
      <c r="C2142" s="637">
        <v>0</v>
      </c>
      <c r="D2142" s="635"/>
    </row>
    <row r="2143" spans="1:4" x14ac:dyDescent="0.2">
      <c r="A2143" s="635" t="s">
        <v>2419</v>
      </c>
      <c r="B2143" s="636">
        <v>50</v>
      </c>
      <c r="C2143" s="637">
        <v>0</v>
      </c>
      <c r="D2143" s="635"/>
    </row>
    <row r="2144" spans="1:4" x14ac:dyDescent="0.2">
      <c r="A2144" s="635" t="s">
        <v>2420</v>
      </c>
      <c r="B2144" s="636">
        <v>401</v>
      </c>
      <c r="C2144" s="637">
        <v>823.82</v>
      </c>
      <c r="D2144" s="635"/>
    </row>
    <row r="2145" spans="1:4" x14ac:dyDescent="0.2">
      <c r="A2145" s="635" t="s">
        <v>2421</v>
      </c>
      <c r="B2145" s="636">
        <v>108</v>
      </c>
      <c r="C2145" s="637">
        <v>0</v>
      </c>
      <c r="D2145" s="635"/>
    </row>
    <row r="2146" spans="1:4" x14ac:dyDescent="0.2">
      <c r="A2146" s="635" t="s">
        <v>2422</v>
      </c>
      <c r="B2146" s="636">
        <v>165</v>
      </c>
      <c r="C2146" s="637">
        <v>0</v>
      </c>
      <c r="D2146" s="635"/>
    </row>
    <row r="2147" spans="1:4" x14ac:dyDescent="0.2">
      <c r="A2147" s="635" t="s">
        <v>2423</v>
      </c>
      <c r="B2147" s="636">
        <v>42</v>
      </c>
      <c r="C2147" s="637">
        <v>0</v>
      </c>
      <c r="D2147" s="635"/>
    </row>
    <row r="2148" spans="1:4" x14ac:dyDescent="0.2">
      <c r="A2148" s="635" t="s">
        <v>2424</v>
      </c>
      <c r="B2148" s="636">
        <v>247</v>
      </c>
      <c r="C2148" s="637">
        <v>0</v>
      </c>
      <c r="D2148" s="635"/>
    </row>
    <row r="2149" spans="1:4" x14ac:dyDescent="0.2">
      <c r="A2149" s="635" t="s">
        <v>2425</v>
      </c>
      <c r="B2149" s="636">
        <v>305</v>
      </c>
      <c r="C2149" s="637">
        <v>0</v>
      </c>
      <c r="D2149" s="635"/>
    </row>
    <row r="2150" spans="1:4" x14ac:dyDescent="0.2">
      <c r="A2150" s="635" t="s">
        <v>2426</v>
      </c>
      <c r="B2150" s="636">
        <v>161</v>
      </c>
      <c r="C2150" s="637">
        <v>0</v>
      </c>
      <c r="D2150" s="635"/>
    </row>
    <row r="2151" spans="1:4" x14ac:dyDescent="0.2">
      <c r="A2151" s="635" t="s">
        <v>2427</v>
      </c>
      <c r="B2151" s="636">
        <v>268</v>
      </c>
      <c r="C2151" s="637">
        <v>0</v>
      </c>
      <c r="D2151" s="635"/>
    </row>
    <row r="2152" spans="1:4" x14ac:dyDescent="0.2">
      <c r="A2152" s="635" t="s">
        <v>2428</v>
      </c>
      <c r="B2152" s="636">
        <v>347</v>
      </c>
      <c r="C2152" s="637">
        <v>95.47</v>
      </c>
      <c r="D2152" s="635"/>
    </row>
    <row r="2153" spans="1:4" x14ac:dyDescent="0.2">
      <c r="A2153" s="635" t="s">
        <v>2429</v>
      </c>
      <c r="B2153" s="636">
        <v>251</v>
      </c>
      <c r="C2153" s="637">
        <v>255.49</v>
      </c>
      <c r="D2153" s="635"/>
    </row>
    <row r="2154" spans="1:4" x14ac:dyDescent="0.2">
      <c r="A2154" s="635" t="s">
        <v>2430</v>
      </c>
      <c r="B2154" s="636">
        <v>101</v>
      </c>
      <c r="C2154" s="637">
        <v>0</v>
      </c>
      <c r="D2154" s="635"/>
    </row>
    <row r="2155" spans="1:4" x14ac:dyDescent="0.2">
      <c r="A2155" s="635" t="s">
        <v>2432</v>
      </c>
      <c r="B2155" s="636">
        <v>138</v>
      </c>
      <c r="C2155" s="637">
        <v>60.71</v>
      </c>
      <c r="D2155" s="635"/>
    </row>
    <row r="2156" spans="1:4" x14ac:dyDescent="0.2">
      <c r="A2156" s="635" t="s">
        <v>2433</v>
      </c>
      <c r="B2156" s="636">
        <v>393</v>
      </c>
      <c r="C2156" s="637">
        <v>0</v>
      </c>
      <c r="D2156" s="635"/>
    </row>
    <row r="2157" spans="1:4" x14ac:dyDescent="0.2">
      <c r="A2157" s="635" t="s">
        <v>2434</v>
      </c>
      <c r="B2157" s="636">
        <v>273</v>
      </c>
      <c r="C2157" s="637">
        <v>70.959999999999994</v>
      </c>
      <c r="D2157" s="635"/>
    </row>
    <row r="2158" spans="1:4" x14ac:dyDescent="0.2">
      <c r="A2158" s="635" t="s">
        <v>2435</v>
      </c>
      <c r="B2158" s="636">
        <v>232</v>
      </c>
      <c r="C2158" s="637">
        <v>0</v>
      </c>
      <c r="D2158" s="635"/>
    </row>
    <row r="2159" spans="1:4" x14ac:dyDescent="0.2">
      <c r="A2159" s="635" t="s">
        <v>2436</v>
      </c>
      <c r="B2159" s="636">
        <v>353</v>
      </c>
      <c r="C2159" s="637">
        <v>0</v>
      </c>
      <c r="D2159" s="635"/>
    </row>
    <row r="2160" spans="1:4" x14ac:dyDescent="0.2">
      <c r="A2160" s="635" t="s">
        <v>2437</v>
      </c>
      <c r="B2160" s="636">
        <v>425</v>
      </c>
      <c r="C2160" s="637">
        <v>0</v>
      </c>
      <c r="D2160" s="635"/>
    </row>
    <row r="2161" spans="1:4" x14ac:dyDescent="0.2">
      <c r="A2161" s="635" t="s">
        <v>2438</v>
      </c>
      <c r="B2161" s="636">
        <v>318</v>
      </c>
      <c r="C2161" s="637">
        <v>0</v>
      </c>
      <c r="D2161" s="635"/>
    </row>
    <row r="2162" spans="1:4" x14ac:dyDescent="0.2">
      <c r="A2162" s="635" t="s">
        <v>2439</v>
      </c>
      <c r="B2162" s="636">
        <v>413</v>
      </c>
      <c r="C2162" s="637">
        <v>0</v>
      </c>
      <c r="D2162" s="635"/>
    </row>
    <row r="2163" spans="1:4" x14ac:dyDescent="0.2">
      <c r="A2163" s="635" t="s">
        <v>2440</v>
      </c>
      <c r="B2163" s="636">
        <v>189</v>
      </c>
      <c r="C2163" s="637">
        <v>0</v>
      </c>
      <c r="D2163" s="635"/>
    </row>
    <row r="2164" spans="1:4" x14ac:dyDescent="0.2">
      <c r="A2164" s="635" t="s">
        <v>2441</v>
      </c>
      <c r="B2164" s="636">
        <v>504</v>
      </c>
      <c r="C2164" s="637">
        <v>0</v>
      </c>
      <c r="D2164" s="635"/>
    </row>
    <row r="2165" spans="1:4" x14ac:dyDescent="0.2">
      <c r="A2165" s="635" t="s">
        <v>2442</v>
      </c>
      <c r="B2165" s="636">
        <v>91</v>
      </c>
      <c r="C2165" s="637">
        <v>0</v>
      </c>
      <c r="D2165" s="635"/>
    </row>
    <row r="2166" spans="1:4" x14ac:dyDescent="0.2">
      <c r="A2166" s="635" t="s">
        <v>2443</v>
      </c>
      <c r="B2166" s="636">
        <v>337</v>
      </c>
      <c r="C2166" s="637">
        <v>0</v>
      </c>
      <c r="D2166" s="635"/>
    </row>
    <row r="2167" spans="1:4" x14ac:dyDescent="0.2">
      <c r="A2167" s="635" t="s">
        <v>2444</v>
      </c>
      <c r="B2167" s="636">
        <v>136</v>
      </c>
      <c r="C2167" s="637">
        <v>0</v>
      </c>
      <c r="D2167" s="635"/>
    </row>
    <row r="2168" spans="1:4" x14ac:dyDescent="0.2">
      <c r="A2168" s="635" t="s">
        <v>2445</v>
      </c>
      <c r="B2168" s="636">
        <v>111</v>
      </c>
      <c r="C2168" s="637">
        <v>0</v>
      </c>
      <c r="D2168" s="635"/>
    </row>
    <row r="2169" spans="1:4" x14ac:dyDescent="0.2">
      <c r="A2169" s="635" t="s">
        <v>2446</v>
      </c>
      <c r="B2169" s="636">
        <v>328</v>
      </c>
      <c r="C2169" s="637">
        <v>45.6</v>
      </c>
      <c r="D2169" s="635"/>
    </row>
    <row r="2170" spans="1:4" x14ac:dyDescent="0.2">
      <c r="A2170" s="635" t="s">
        <v>2447</v>
      </c>
      <c r="B2170" s="636">
        <v>280</v>
      </c>
      <c r="C2170" s="637">
        <v>0</v>
      </c>
      <c r="D2170" s="635"/>
    </row>
    <row r="2171" spans="1:4" x14ac:dyDescent="0.2">
      <c r="A2171" s="635" t="s">
        <v>2448</v>
      </c>
      <c r="B2171" s="636">
        <v>120</v>
      </c>
      <c r="C2171" s="637">
        <v>0</v>
      </c>
      <c r="D2171" s="635"/>
    </row>
    <row r="2172" spans="1:4" x14ac:dyDescent="0.2">
      <c r="A2172" s="635" t="s">
        <v>2449</v>
      </c>
      <c r="B2172" s="636">
        <v>193</v>
      </c>
      <c r="C2172" s="637">
        <v>25.56</v>
      </c>
      <c r="D2172" s="635"/>
    </row>
    <row r="2173" spans="1:4" x14ac:dyDescent="0.2">
      <c r="A2173" s="635" t="s">
        <v>2450</v>
      </c>
      <c r="B2173" s="636">
        <v>169</v>
      </c>
      <c r="C2173" s="637">
        <v>0</v>
      </c>
      <c r="D2173" s="635"/>
    </row>
    <row r="2174" spans="1:4" x14ac:dyDescent="0.2">
      <c r="A2174" s="635" t="s">
        <v>2451</v>
      </c>
      <c r="B2174" s="636">
        <v>86</v>
      </c>
      <c r="C2174" s="637">
        <v>238.6</v>
      </c>
      <c r="D2174" s="635"/>
    </row>
    <row r="2175" spans="1:4" x14ac:dyDescent="0.2">
      <c r="A2175" s="635" t="s">
        <v>2452</v>
      </c>
      <c r="B2175" s="636">
        <v>71</v>
      </c>
      <c r="C2175" s="637">
        <v>92.44</v>
      </c>
      <c r="D2175" s="635"/>
    </row>
    <row r="2176" spans="1:4" x14ac:dyDescent="0.2">
      <c r="A2176" s="635" t="s">
        <v>2453</v>
      </c>
      <c r="B2176" s="636">
        <v>322</v>
      </c>
      <c r="C2176" s="637">
        <v>216.41</v>
      </c>
      <c r="D2176" s="635"/>
    </row>
    <row r="2177" spans="1:4" x14ac:dyDescent="0.2">
      <c r="A2177" s="635" t="s">
        <v>2454</v>
      </c>
      <c r="B2177" s="636">
        <v>73</v>
      </c>
      <c r="C2177" s="637">
        <v>0</v>
      </c>
      <c r="D2177" s="635"/>
    </row>
    <row r="2178" spans="1:4" x14ac:dyDescent="0.2">
      <c r="A2178" s="635" t="s">
        <v>2455</v>
      </c>
      <c r="B2178" s="636">
        <v>152</v>
      </c>
      <c r="C2178" s="637">
        <v>26.83</v>
      </c>
      <c r="D2178" s="635"/>
    </row>
    <row r="2179" spans="1:4" x14ac:dyDescent="0.2">
      <c r="A2179" s="635" t="s">
        <v>2456</v>
      </c>
      <c r="B2179" s="636">
        <v>141</v>
      </c>
      <c r="C2179" s="637">
        <v>0</v>
      </c>
      <c r="D2179" s="635"/>
    </row>
    <row r="2180" spans="1:4" x14ac:dyDescent="0.2">
      <c r="A2180" s="635" t="s">
        <v>2457</v>
      </c>
      <c r="B2180" s="636">
        <v>102</v>
      </c>
      <c r="C2180" s="637">
        <v>2.02</v>
      </c>
      <c r="D2180" s="635"/>
    </row>
    <row r="2181" spans="1:4" x14ac:dyDescent="0.2">
      <c r="A2181" s="635" t="s">
        <v>2458</v>
      </c>
      <c r="B2181" s="636">
        <v>417</v>
      </c>
      <c r="C2181" s="637">
        <v>0</v>
      </c>
      <c r="D2181" s="635"/>
    </row>
    <row r="2182" spans="1:4" x14ac:dyDescent="0.2">
      <c r="A2182" s="635" t="s">
        <v>2459</v>
      </c>
      <c r="B2182" s="636">
        <v>231</v>
      </c>
      <c r="C2182" s="637">
        <v>49.87</v>
      </c>
      <c r="D2182" s="635"/>
    </row>
    <row r="2183" spans="1:4" x14ac:dyDescent="0.2">
      <c r="A2183" s="635" t="s">
        <v>2460</v>
      </c>
      <c r="B2183" s="636">
        <v>218</v>
      </c>
      <c r="C2183" s="637">
        <v>0</v>
      </c>
      <c r="D2183" s="635"/>
    </row>
    <row r="2184" spans="1:4" x14ac:dyDescent="0.2">
      <c r="A2184" s="635" t="s">
        <v>2461</v>
      </c>
      <c r="B2184" s="636">
        <v>289</v>
      </c>
      <c r="C2184" s="637">
        <v>0</v>
      </c>
      <c r="D2184" s="635"/>
    </row>
    <row r="2185" spans="1:4" x14ac:dyDescent="0.2">
      <c r="A2185" s="635" t="s">
        <v>2462</v>
      </c>
      <c r="B2185" s="636">
        <v>93</v>
      </c>
      <c r="C2185" s="637">
        <v>0</v>
      </c>
      <c r="D2185" s="635"/>
    </row>
    <row r="2186" spans="1:4" x14ac:dyDescent="0.2">
      <c r="A2186" s="635" t="s">
        <v>2463</v>
      </c>
      <c r="B2186" s="636">
        <v>184</v>
      </c>
      <c r="C2186" s="637">
        <v>108.07</v>
      </c>
      <c r="D2186" s="635"/>
    </row>
    <row r="2187" spans="1:4" x14ac:dyDescent="0.2">
      <c r="A2187" s="635" t="s">
        <v>2464</v>
      </c>
      <c r="B2187" s="636">
        <v>116</v>
      </c>
      <c r="C2187" s="637">
        <v>0</v>
      </c>
      <c r="D2187" s="635"/>
    </row>
    <row r="2188" spans="1:4" x14ac:dyDescent="0.2">
      <c r="A2188" s="635" t="s">
        <v>2465</v>
      </c>
      <c r="B2188" s="636">
        <v>35</v>
      </c>
      <c r="C2188" s="637">
        <v>5.86</v>
      </c>
      <c r="D2188" s="635" t="s">
        <v>344</v>
      </c>
    </row>
    <row r="2189" spans="1:4" x14ac:dyDescent="0.2">
      <c r="A2189" s="635" t="s">
        <v>2466</v>
      </c>
      <c r="B2189" s="636">
        <v>173</v>
      </c>
      <c r="C2189" s="637">
        <v>85.16</v>
      </c>
      <c r="D2189" s="635"/>
    </row>
    <row r="2190" spans="1:4" x14ac:dyDescent="0.2">
      <c r="A2190" s="635" t="s">
        <v>2467</v>
      </c>
      <c r="B2190" s="636">
        <v>338</v>
      </c>
      <c r="C2190" s="637">
        <v>0</v>
      </c>
      <c r="D2190" s="635"/>
    </row>
    <row r="2191" spans="1:4" x14ac:dyDescent="0.2">
      <c r="A2191" s="635" t="s">
        <v>2468</v>
      </c>
      <c r="B2191" s="636">
        <v>144</v>
      </c>
      <c r="C2191" s="637">
        <v>194.6</v>
      </c>
      <c r="D2191" s="635"/>
    </row>
    <row r="2192" spans="1:4" x14ac:dyDescent="0.2">
      <c r="A2192" s="635" t="s">
        <v>2469</v>
      </c>
      <c r="B2192" s="636">
        <v>156</v>
      </c>
      <c r="C2192" s="637">
        <v>0</v>
      </c>
      <c r="D2192" s="635"/>
    </row>
    <row r="2193" spans="1:4" x14ac:dyDescent="0.2">
      <c r="A2193" s="635" t="s">
        <v>2470</v>
      </c>
      <c r="B2193" s="636">
        <v>139</v>
      </c>
      <c r="C2193" s="637">
        <v>314.01</v>
      </c>
      <c r="D2193" s="635"/>
    </row>
    <row r="2194" spans="1:4" x14ac:dyDescent="0.2">
      <c r="A2194" s="635" t="s">
        <v>2471</v>
      </c>
      <c r="B2194" s="636">
        <v>410</v>
      </c>
      <c r="C2194" s="637">
        <v>0</v>
      </c>
      <c r="D2194" s="635"/>
    </row>
    <row r="2195" spans="1:4" x14ac:dyDescent="0.2">
      <c r="A2195" s="635" t="s">
        <v>2472</v>
      </c>
      <c r="B2195" s="636">
        <v>129</v>
      </c>
      <c r="C2195" s="637">
        <v>36.08</v>
      </c>
      <c r="D2195" s="635"/>
    </row>
    <row r="2196" spans="1:4" x14ac:dyDescent="0.2">
      <c r="A2196" s="635" t="s">
        <v>2473</v>
      </c>
      <c r="B2196" s="636">
        <v>299</v>
      </c>
      <c r="C2196" s="637">
        <v>0</v>
      </c>
      <c r="D2196" s="635"/>
    </row>
    <row r="2197" spans="1:4" x14ac:dyDescent="0.2">
      <c r="A2197" s="635" t="s">
        <v>2474</v>
      </c>
      <c r="B2197" s="636">
        <v>296</v>
      </c>
      <c r="C2197" s="637">
        <v>372.3</v>
      </c>
      <c r="D2197" s="635"/>
    </row>
    <row r="2198" spans="1:4" x14ac:dyDescent="0.2">
      <c r="A2198" s="635" t="s">
        <v>2475</v>
      </c>
      <c r="B2198" s="636">
        <v>236</v>
      </c>
      <c r="C2198" s="637">
        <v>0</v>
      </c>
      <c r="D2198" s="635"/>
    </row>
    <row r="2199" spans="1:4" x14ac:dyDescent="0.2">
      <c r="A2199" s="635" t="s">
        <v>2476</v>
      </c>
      <c r="B2199" s="636">
        <v>275</v>
      </c>
      <c r="C2199" s="637">
        <v>0</v>
      </c>
      <c r="D2199" s="635"/>
    </row>
    <row r="2200" spans="1:4" x14ac:dyDescent="0.2">
      <c r="A2200" s="635" t="s">
        <v>2477</v>
      </c>
      <c r="B2200" s="636">
        <v>199</v>
      </c>
      <c r="C2200" s="637">
        <v>0</v>
      </c>
      <c r="D2200" s="635"/>
    </row>
    <row r="2201" spans="1:4" x14ac:dyDescent="0.2">
      <c r="A2201" s="635" t="s">
        <v>2478</v>
      </c>
      <c r="B2201" s="636">
        <v>173</v>
      </c>
      <c r="C2201" s="637">
        <v>0</v>
      </c>
      <c r="D2201" s="635"/>
    </row>
    <row r="2202" spans="1:4" x14ac:dyDescent="0.2">
      <c r="A2202" s="635" t="s">
        <v>2479</v>
      </c>
      <c r="B2202" s="636">
        <v>235</v>
      </c>
      <c r="C2202" s="637">
        <v>0</v>
      </c>
      <c r="D2202" s="635"/>
    </row>
    <row r="2203" spans="1:4" x14ac:dyDescent="0.2">
      <c r="A2203" s="635" t="s">
        <v>2480</v>
      </c>
      <c r="B2203" s="636">
        <v>176</v>
      </c>
      <c r="C2203" s="637">
        <v>0</v>
      </c>
      <c r="D2203" s="635"/>
    </row>
    <row r="2204" spans="1:4" x14ac:dyDescent="0.2">
      <c r="A2204" s="635" t="s">
        <v>2481</v>
      </c>
      <c r="B2204" s="636">
        <v>162</v>
      </c>
      <c r="C2204" s="637">
        <v>0</v>
      </c>
      <c r="D2204" s="635"/>
    </row>
    <row r="2205" spans="1:4" x14ac:dyDescent="0.2">
      <c r="A2205" s="635" t="s">
        <v>2482</v>
      </c>
      <c r="B2205" s="636">
        <v>251</v>
      </c>
      <c r="C2205" s="637">
        <v>40.71</v>
      </c>
      <c r="D2205" s="635"/>
    </row>
    <row r="2206" spans="1:4" x14ac:dyDescent="0.2">
      <c r="A2206" s="635" t="s">
        <v>2483</v>
      </c>
      <c r="B2206" s="636">
        <v>123</v>
      </c>
      <c r="C2206" s="637">
        <v>9.92</v>
      </c>
      <c r="D2206" s="635"/>
    </row>
    <row r="2207" spans="1:4" x14ac:dyDescent="0.2">
      <c r="A2207" s="635" t="s">
        <v>2484</v>
      </c>
      <c r="B2207" s="636">
        <v>276</v>
      </c>
      <c r="C2207" s="637">
        <v>142.16999999999999</v>
      </c>
      <c r="D2207" s="635"/>
    </row>
    <row r="2208" spans="1:4" x14ac:dyDescent="0.2">
      <c r="A2208" s="635" t="s">
        <v>2485</v>
      </c>
      <c r="B2208" s="636">
        <v>219</v>
      </c>
      <c r="C2208" s="637">
        <v>22.87</v>
      </c>
      <c r="D2208" s="635"/>
    </row>
    <row r="2209" spans="1:4" x14ac:dyDescent="0.2">
      <c r="A2209" s="635" t="s">
        <v>2486</v>
      </c>
      <c r="B2209" s="636">
        <v>249</v>
      </c>
      <c r="C2209" s="637">
        <v>0</v>
      </c>
      <c r="D2209" s="635"/>
    </row>
    <row r="2210" spans="1:4" x14ac:dyDescent="0.2">
      <c r="A2210" s="635" t="s">
        <v>2487</v>
      </c>
      <c r="B2210" s="636">
        <v>411</v>
      </c>
      <c r="C2210" s="637">
        <v>0</v>
      </c>
      <c r="D2210" s="635"/>
    </row>
    <row r="2211" spans="1:4" x14ac:dyDescent="0.2">
      <c r="A2211" s="635" t="s">
        <v>2488</v>
      </c>
      <c r="B2211" s="636">
        <v>110</v>
      </c>
      <c r="C2211" s="637">
        <v>50.43</v>
      </c>
      <c r="D2211" s="635"/>
    </row>
    <row r="2212" spans="1:4" x14ac:dyDescent="0.2">
      <c r="A2212" s="635" t="s">
        <v>2489</v>
      </c>
      <c r="B2212" s="636">
        <v>224</v>
      </c>
      <c r="C2212" s="637">
        <v>0</v>
      </c>
      <c r="D2212" s="635"/>
    </row>
    <row r="2213" spans="1:4" x14ac:dyDescent="0.2">
      <c r="A2213" s="635" t="s">
        <v>2490</v>
      </c>
      <c r="B2213" s="636">
        <v>152</v>
      </c>
      <c r="C2213" s="637">
        <v>0</v>
      </c>
      <c r="D2213" s="635"/>
    </row>
    <row r="2214" spans="1:4" x14ac:dyDescent="0.2">
      <c r="A2214" s="635" t="s">
        <v>2491</v>
      </c>
      <c r="B2214" s="636">
        <v>344</v>
      </c>
      <c r="C2214" s="637">
        <v>0</v>
      </c>
      <c r="D2214" s="635"/>
    </row>
    <row r="2215" spans="1:4" x14ac:dyDescent="0.2">
      <c r="A2215" s="635" t="s">
        <v>2492</v>
      </c>
      <c r="B2215" s="636">
        <v>56</v>
      </c>
      <c r="C2215" s="637">
        <v>0</v>
      </c>
      <c r="D2215" s="635"/>
    </row>
    <row r="2216" spans="1:4" x14ac:dyDescent="0.2">
      <c r="A2216" s="635" t="s">
        <v>2493</v>
      </c>
      <c r="B2216" s="636">
        <v>135</v>
      </c>
      <c r="C2216" s="637">
        <v>16.739999999999998</v>
      </c>
      <c r="D2216" s="635"/>
    </row>
    <row r="2217" spans="1:4" x14ac:dyDescent="0.2">
      <c r="A2217" s="635" t="s">
        <v>2494</v>
      </c>
      <c r="B2217" s="636">
        <v>134</v>
      </c>
      <c r="C2217" s="637">
        <v>2.58</v>
      </c>
      <c r="D2217" s="635"/>
    </row>
    <row r="2218" spans="1:4" x14ac:dyDescent="0.2">
      <c r="A2218" s="635" t="s">
        <v>2495</v>
      </c>
      <c r="B2218" s="636">
        <v>196</v>
      </c>
      <c r="C2218" s="637">
        <v>0</v>
      </c>
      <c r="D2218" s="635"/>
    </row>
    <row r="2219" spans="1:4" x14ac:dyDescent="0.2">
      <c r="A2219" s="635" t="s">
        <v>2496</v>
      </c>
      <c r="B2219" s="636">
        <v>215</v>
      </c>
      <c r="C2219" s="637">
        <v>0</v>
      </c>
      <c r="D2219" s="635"/>
    </row>
    <row r="2220" spans="1:4" x14ac:dyDescent="0.2">
      <c r="A2220" s="635" t="s">
        <v>2497</v>
      </c>
      <c r="B2220" s="636">
        <v>258</v>
      </c>
      <c r="C2220" s="637">
        <v>744.01</v>
      </c>
      <c r="D2220" s="635"/>
    </row>
    <row r="2221" spans="1:4" x14ac:dyDescent="0.2">
      <c r="A2221" s="635" t="s">
        <v>2498</v>
      </c>
      <c r="B2221" s="636">
        <v>263</v>
      </c>
      <c r="C2221" s="637">
        <v>0</v>
      </c>
      <c r="D2221" s="635"/>
    </row>
    <row r="2222" spans="1:4" x14ac:dyDescent="0.2">
      <c r="A2222" s="635" t="s">
        <v>2499</v>
      </c>
      <c r="B2222" s="636">
        <v>140</v>
      </c>
      <c r="C2222" s="637">
        <v>0</v>
      </c>
      <c r="D2222" s="635"/>
    </row>
    <row r="2223" spans="1:4" x14ac:dyDescent="0.2">
      <c r="A2223" s="635" t="s">
        <v>2500</v>
      </c>
      <c r="B2223" s="636">
        <v>240</v>
      </c>
      <c r="C2223" s="637">
        <v>0</v>
      </c>
      <c r="D2223" s="635"/>
    </row>
    <row r="2224" spans="1:4" x14ac:dyDescent="0.2">
      <c r="A2224" s="635" t="s">
        <v>2501</v>
      </c>
      <c r="B2224" s="636">
        <v>65</v>
      </c>
      <c r="C2224" s="637">
        <v>0</v>
      </c>
      <c r="D2224" s="635"/>
    </row>
    <row r="2225" spans="1:4" x14ac:dyDescent="0.2">
      <c r="A2225" s="635" t="s">
        <v>2502</v>
      </c>
      <c r="B2225" s="636">
        <v>191</v>
      </c>
      <c r="C2225" s="637">
        <v>0</v>
      </c>
      <c r="D2225" s="635"/>
    </row>
    <row r="2226" spans="1:4" x14ac:dyDescent="0.2">
      <c r="A2226" s="635" t="s">
        <v>2503</v>
      </c>
      <c r="B2226" s="636">
        <v>180</v>
      </c>
      <c r="C2226" s="637">
        <v>164.48</v>
      </c>
      <c r="D2226" s="635"/>
    </row>
    <row r="2227" spans="1:4" x14ac:dyDescent="0.2">
      <c r="A2227" s="635" t="s">
        <v>2504</v>
      </c>
      <c r="B2227" s="636">
        <v>124</v>
      </c>
      <c r="C2227" s="637">
        <v>71.95</v>
      </c>
      <c r="D2227" s="635"/>
    </row>
    <row r="2228" spans="1:4" x14ac:dyDescent="0.2">
      <c r="A2228" s="635" t="s">
        <v>2505</v>
      </c>
      <c r="B2228" s="636">
        <v>55</v>
      </c>
      <c r="C2228" s="637">
        <v>0</v>
      </c>
      <c r="D2228" s="635"/>
    </row>
    <row r="2229" spans="1:4" x14ac:dyDescent="0.2">
      <c r="A2229" s="635" t="s">
        <v>2506</v>
      </c>
      <c r="B2229" s="636">
        <v>100</v>
      </c>
      <c r="C2229" s="637">
        <v>0</v>
      </c>
      <c r="D2229" s="635"/>
    </row>
    <row r="2230" spans="1:4" x14ac:dyDescent="0.2">
      <c r="A2230" s="635" t="s">
        <v>2507</v>
      </c>
      <c r="B2230" s="636">
        <v>534</v>
      </c>
      <c r="C2230" s="637">
        <v>25.66</v>
      </c>
      <c r="D2230" s="635"/>
    </row>
    <row r="2231" spans="1:4" x14ac:dyDescent="0.2">
      <c r="A2231" s="635" t="s">
        <v>2508</v>
      </c>
      <c r="B2231" s="636">
        <v>501</v>
      </c>
      <c r="C2231" s="637">
        <v>0</v>
      </c>
      <c r="D2231" s="635"/>
    </row>
    <row r="2232" spans="1:4" x14ac:dyDescent="0.2">
      <c r="A2232" s="635" t="s">
        <v>2509</v>
      </c>
      <c r="B2232" s="636">
        <v>221</v>
      </c>
      <c r="C2232" s="637">
        <v>46.41</v>
      </c>
      <c r="D2232" s="635"/>
    </row>
    <row r="2233" spans="1:4" x14ac:dyDescent="0.2">
      <c r="A2233" s="635" t="s">
        <v>2510</v>
      </c>
      <c r="B2233" s="636">
        <v>251</v>
      </c>
      <c r="C2233" s="637">
        <v>213.55</v>
      </c>
      <c r="D2233" s="635"/>
    </row>
    <row r="2234" spans="1:4" x14ac:dyDescent="0.2">
      <c r="A2234" s="635" t="s">
        <v>2511</v>
      </c>
      <c r="B2234" s="636">
        <v>126</v>
      </c>
      <c r="C2234" s="637">
        <v>63.48</v>
      </c>
      <c r="D2234" s="635"/>
    </row>
    <row r="2235" spans="1:4" x14ac:dyDescent="0.2">
      <c r="A2235" s="635" t="s">
        <v>2512</v>
      </c>
      <c r="B2235" s="636">
        <v>140</v>
      </c>
      <c r="C2235" s="637">
        <v>0</v>
      </c>
      <c r="D2235" s="635"/>
    </row>
    <row r="2236" spans="1:4" x14ac:dyDescent="0.2">
      <c r="A2236" s="635" t="s">
        <v>2513</v>
      </c>
      <c r="B2236" s="636">
        <v>340</v>
      </c>
      <c r="C2236" s="637">
        <v>0</v>
      </c>
      <c r="D2236" s="635"/>
    </row>
    <row r="2237" spans="1:4" x14ac:dyDescent="0.2">
      <c r="A2237" s="635" t="s">
        <v>2514</v>
      </c>
      <c r="B2237" s="636">
        <v>355</v>
      </c>
      <c r="C2237" s="637">
        <v>0</v>
      </c>
      <c r="D2237" s="635"/>
    </row>
    <row r="2238" spans="1:4" x14ac:dyDescent="0.2">
      <c r="A2238" s="635" t="s">
        <v>2515</v>
      </c>
      <c r="B2238" s="636">
        <v>147</v>
      </c>
      <c r="C2238" s="637">
        <v>0</v>
      </c>
      <c r="D2238" s="635"/>
    </row>
    <row r="2239" spans="1:4" x14ac:dyDescent="0.2">
      <c r="A2239" s="635" t="s">
        <v>2516</v>
      </c>
      <c r="B2239" s="636">
        <v>271</v>
      </c>
      <c r="C2239" s="637">
        <v>0</v>
      </c>
      <c r="D2239" s="635"/>
    </row>
    <row r="2240" spans="1:4" x14ac:dyDescent="0.2">
      <c r="A2240" s="635" t="s">
        <v>2517</v>
      </c>
      <c r="B2240" s="636">
        <v>324</v>
      </c>
      <c r="C2240" s="637">
        <v>0</v>
      </c>
      <c r="D2240" s="635"/>
    </row>
    <row r="2241" spans="1:4" x14ac:dyDescent="0.2">
      <c r="A2241" s="635" t="s">
        <v>2518</v>
      </c>
      <c r="B2241" s="636">
        <v>79</v>
      </c>
      <c r="C2241" s="637">
        <v>0</v>
      </c>
      <c r="D2241" s="635"/>
    </row>
    <row r="2242" spans="1:4" x14ac:dyDescent="0.2">
      <c r="A2242" s="635" t="s">
        <v>2519</v>
      </c>
      <c r="B2242" s="636">
        <v>193</v>
      </c>
      <c r="C2242" s="637">
        <v>0</v>
      </c>
      <c r="D2242" s="635"/>
    </row>
    <row r="2243" spans="1:4" x14ac:dyDescent="0.2">
      <c r="A2243" s="635" t="s">
        <v>2520</v>
      </c>
      <c r="B2243" s="636">
        <v>309</v>
      </c>
      <c r="C2243" s="637">
        <v>0</v>
      </c>
      <c r="D2243" s="635"/>
    </row>
    <row r="2244" spans="1:4" x14ac:dyDescent="0.2">
      <c r="A2244" s="635" t="s">
        <v>2521</v>
      </c>
      <c r="B2244" s="636">
        <v>480</v>
      </c>
      <c r="C2244" s="637">
        <v>0</v>
      </c>
      <c r="D2244" s="635"/>
    </row>
    <row r="2245" spans="1:4" x14ac:dyDescent="0.2">
      <c r="A2245" s="635" t="s">
        <v>2522</v>
      </c>
      <c r="B2245" s="636">
        <v>369</v>
      </c>
      <c r="C2245" s="637">
        <v>0</v>
      </c>
      <c r="D2245" s="635"/>
    </row>
    <row r="2246" spans="1:4" x14ac:dyDescent="0.2">
      <c r="A2246" s="635" t="s">
        <v>2523</v>
      </c>
      <c r="B2246" s="636">
        <v>234</v>
      </c>
      <c r="C2246" s="637">
        <v>0</v>
      </c>
      <c r="D2246" s="635"/>
    </row>
    <row r="2247" spans="1:4" x14ac:dyDescent="0.2">
      <c r="A2247" s="635" t="s">
        <v>2524</v>
      </c>
      <c r="B2247" s="636">
        <v>46</v>
      </c>
      <c r="C2247" s="637">
        <v>45.12</v>
      </c>
      <c r="D2247" s="635"/>
    </row>
    <row r="2248" spans="1:4" x14ac:dyDescent="0.2">
      <c r="A2248" s="635" t="s">
        <v>2525</v>
      </c>
      <c r="B2248" s="636">
        <v>114</v>
      </c>
      <c r="C2248" s="637">
        <v>103.27</v>
      </c>
      <c r="D2248" s="635"/>
    </row>
    <row r="2249" spans="1:4" x14ac:dyDescent="0.2">
      <c r="A2249" s="635" t="s">
        <v>2526</v>
      </c>
      <c r="B2249" s="636">
        <v>331</v>
      </c>
      <c r="C2249" s="637">
        <v>833.44</v>
      </c>
      <c r="D2249" s="635"/>
    </row>
    <row r="2250" spans="1:4" x14ac:dyDescent="0.2">
      <c r="A2250" s="635" t="s">
        <v>2527</v>
      </c>
      <c r="B2250" s="636">
        <v>208</v>
      </c>
      <c r="C2250" s="637">
        <v>0</v>
      </c>
      <c r="D2250" s="635"/>
    </row>
    <row r="2251" spans="1:4" x14ac:dyDescent="0.2">
      <c r="A2251" s="635" t="s">
        <v>2528</v>
      </c>
      <c r="B2251" s="636">
        <v>276</v>
      </c>
      <c r="C2251" s="637">
        <v>0</v>
      </c>
      <c r="D2251" s="635"/>
    </row>
    <row r="2252" spans="1:4" x14ac:dyDescent="0.2">
      <c r="A2252" s="635" t="s">
        <v>2529</v>
      </c>
      <c r="B2252" s="636">
        <v>298</v>
      </c>
      <c r="C2252" s="637">
        <v>143.79</v>
      </c>
      <c r="D2252" s="635"/>
    </row>
    <row r="2253" spans="1:4" x14ac:dyDescent="0.2">
      <c r="A2253" s="635" t="s">
        <v>2530</v>
      </c>
      <c r="B2253" s="636">
        <v>164</v>
      </c>
      <c r="C2253" s="637">
        <v>97.7</v>
      </c>
      <c r="D2253" s="635"/>
    </row>
    <row r="2254" spans="1:4" x14ac:dyDescent="0.2">
      <c r="A2254" s="635" t="s">
        <v>2531</v>
      </c>
      <c r="B2254" s="636">
        <v>453</v>
      </c>
      <c r="C2254" s="637">
        <v>0</v>
      </c>
      <c r="D2254" s="635"/>
    </row>
    <row r="2255" spans="1:4" x14ac:dyDescent="0.2">
      <c r="A2255" s="635" t="s">
        <v>2532</v>
      </c>
      <c r="B2255" s="636">
        <v>206</v>
      </c>
      <c r="C2255" s="637">
        <v>0</v>
      </c>
      <c r="D2255" s="635"/>
    </row>
    <row r="2256" spans="1:4" x14ac:dyDescent="0.2">
      <c r="A2256" s="635" t="s">
        <v>2533</v>
      </c>
      <c r="B2256" s="636">
        <v>257</v>
      </c>
      <c r="C2256" s="637">
        <v>0</v>
      </c>
      <c r="D2256" s="635"/>
    </row>
    <row r="2257" spans="1:4" x14ac:dyDescent="0.2">
      <c r="A2257" s="635" t="s">
        <v>2534</v>
      </c>
      <c r="B2257" s="636">
        <v>400</v>
      </c>
      <c r="C2257" s="637">
        <v>0</v>
      </c>
      <c r="D2257" s="635"/>
    </row>
    <row r="2258" spans="1:4" x14ac:dyDescent="0.2">
      <c r="A2258" s="635" t="s">
        <v>2535</v>
      </c>
      <c r="B2258" s="636">
        <v>336</v>
      </c>
      <c r="C2258" s="637">
        <v>0</v>
      </c>
      <c r="D2258" s="635"/>
    </row>
    <row r="2259" spans="1:4" x14ac:dyDescent="0.2">
      <c r="A2259" s="635" t="s">
        <v>2536</v>
      </c>
      <c r="B2259" s="636">
        <v>388</v>
      </c>
      <c r="C2259" s="637">
        <v>0</v>
      </c>
      <c r="D2259" s="635"/>
    </row>
    <row r="2260" spans="1:4" x14ac:dyDescent="0.2">
      <c r="A2260" s="635" t="s">
        <v>2537</v>
      </c>
      <c r="B2260" s="636">
        <v>421</v>
      </c>
      <c r="C2260" s="637">
        <v>0</v>
      </c>
      <c r="D2260" s="635"/>
    </row>
    <row r="2261" spans="1:4" x14ac:dyDescent="0.2">
      <c r="A2261" s="635" t="s">
        <v>2538</v>
      </c>
      <c r="B2261" s="636">
        <v>391</v>
      </c>
      <c r="C2261" s="637">
        <v>0</v>
      </c>
      <c r="D2261" s="635"/>
    </row>
    <row r="2262" spans="1:4" x14ac:dyDescent="0.2">
      <c r="A2262" s="635" t="s">
        <v>2539</v>
      </c>
      <c r="B2262" s="636">
        <v>267</v>
      </c>
      <c r="C2262" s="637">
        <v>0</v>
      </c>
      <c r="D2262" s="635"/>
    </row>
    <row r="2263" spans="1:4" x14ac:dyDescent="0.2">
      <c r="A2263" s="635" t="s">
        <v>2540</v>
      </c>
      <c r="B2263" s="636">
        <v>86</v>
      </c>
      <c r="C2263" s="637">
        <v>34.909999999999997</v>
      </c>
      <c r="D2263" s="635"/>
    </row>
    <row r="2264" spans="1:4" x14ac:dyDescent="0.2">
      <c r="A2264" s="635" t="s">
        <v>2541</v>
      </c>
      <c r="B2264" s="636">
        <v>206</v>
      </c>
      <c r="C2264" s="637">
        <v>0</v>
      </c>
      <c r="D2264" s="635"/>
    </row>
    <row r="2265" spans="1:4" x14ac:dyDescent="0.2">
      <c r="A2265" s="635" t="s">
        <v>2542</v>
      </c>
      <c r="B2265" s="636">
        <v>581</v>
      </c>
      <c r="C2265" s="637">
        <v>0</v>
      </c>
      <c r="D2265" s="635"/>
    </row>
    <row r="2266" spans="1:4" x14ac:dyDescent="0.2">
      <c r="A2266" s="635" t="s">
        <v>2543</v>
      </c>
      <c r="B2266" s="636">
        <v>333</v>
      </c>
      <c r="C2266" s="637">
        <v>0</v>
      </c>
      <c r="D2266" s="635"/>
    </row>
    <row r="2267" spans="1:4" x14ac:dyDescent="0.2">
      <c r="A2267" s="635" t="s">
        <v>2544</v>
      </c>
      <c r="B2267" s="636">
        <v>200</v>
      </c>
      <c r="C2267" s="637">
        <v>0</v>
      </c>
      <c r="D2267" s="635"/>
    </row>
    <row r="2268" spans="1:4" x14ac:dyDescent="0.2">
      <c r="A2268" s="635" t="s">
        <v>2545</v>
      </c>
      <c r="B2268" s="636">
        <v>118</v>
      </c>
      <c r="C2268" s="637">
        <v>0</v>
      </c>
      <c r="D2268" s="635"/>
    </row>
    <row r="2269" spans="1:4" x14ac:dyDescent="0.2">
      <c r="A2269" s="635" t="s">
        <v>2546</v>
      </c>
      <c r="B2269" s="636">
        <v>185</v>
      </c>
      <c r="C2269" s="637">
        <v>0</v>
      </c>
      <c r="D2269" s="635"/>
    </row>
    <row r="2270" spans="1:4" x14ac:dyDescent="0.2">
      <c r="A2270" s="635" t="s">
        <v>2547</v>
      </c>
      <c r="B2270" s="636">
        <v>202</v>
      </c>
      <c r="C2270" s="637">
        <v>1.33</v>
      </c>
      <c r="D2270" s="635"/>
    </row>
    <row r="2271" spans="1:4" x14ac:dyDescent="0.2">
      <c r="A2271" s="635" t="s">
        <v>2548</v>
      </c>
      <c r="B2271" s="636">
        <v>185</v>
      </c>
      <c r="C2271" s="637">
        <v>364.57</v>
      </c>
      <c r="D2271" s="635"/>
    </row>
    <row r="2272" spans="1:4" x14ac:dyDescent="0.2">
      <c r="A2272" s="635" t="s">
        <v>2549</v>
      </c>
      <c r="B2272" s="636">
        <v>165</v>
      </c>
      <c r="C2272" s="637">
        <v>0</v>
      </c>
      <c r="D2272" s="635"/>
    </row>
    <row r="2273" spans="1:4" x14ac:dyDescent="0.2">
      <c r="A2273" s="635" t="s">
        <v>2550</v>
      </c>
      <c r="B2273" s="636">
        <v>350</v>
      </c>
      <c r="C2273" s="637">
        <v>0</v>
      </c>
      <c r="D2273" s="635"/>
    </row>
    <row r="2274" spans="1:4" x14ac:dyDescent="0.2">
      <c r="A2274" s="635" t="s">
        <v>2551</v>
      </c>
      <c r="B2274" s="636">
        <v>237</v>
      </c>
      <c r="C2274" s="637">
        <v>0</v>
      </c>
      <c r="D2274" s="635"/>
    </row>
    <row r="2275" spans="1:4" x14ac:dyDescent="0.2">
      <c r="A2275" s="635" t="s">
        <v>2552</v>
      </c>
      <c r="B2275" s="636">
        <v>231</v>
      </c>
      <c r="C2275" s="637">
        <v>0</v>
      </c>
      <c r="D2275" s="635"/>
    </row>
    <row r="2276" spans="1:4" x14ac:dyDescent="0.2">
      <c r="A2276" s="635" t="s">
        <v>2553</v>
      </c>
      <c r="B2276" s="636">
        <v>222</v>
      </c>
      <c r="C2276" s="637">
        <v>86.5</v>
      </c>
      <c r="D2276" s="635"/>
    </row>
    <row r="2277" spans="1:4" x14ac:dyDescent="0.2">
      <c r="A2277" s="635" t="s">
        <v>2554</v>
      </c>
      <c r="B2277" s="636">
        <v>138</v>
      </c>
      <c r="C2277" s="637">
        <v>254.23</v>
      </c>
      <c r="D2277" s="635"/>
    </row>
    <row r="2278" spans="1:4" x14ac:dyDescent="0.2">
      <c r="A2278" s="635" t="s">
        <v>2556</v>
      </c>
      <c r="B2278" s="636">
        <v>271</v>
      </c>
      <c r="C2278" s="637">
        <v>219.36</v>
      </c>
      <c r="D2278" s="635"/>
    </row>
    <row r="2279" spans="1:4" x14ac:dyDescent="0.2">
      <c r="A2279" s="635" t="s">
        <v>2557</v>
      </c>
      <c r="B2279" s="636">
        <v>225</v>
      </c>
      <c r="C2279" s="637">
        <v>0</v>
      </c>
      <c r="D2279" s="635"/>
    </row>
    <row r="2280" spans="1:4" x14ac:dyDescent="0.2">
      <c r="A2280" s="635" t="s">
        <v>2558</v>
      </c>
      <c r="B2280" s="636">
        <v>322</v>
      </c>
      <c r="C2280" s="637">
        <v>362.22</v>
      </c>
      <c r="D2280" s="635"/>
    </row>
    <row r="2281" spans="1:4" x14ac:dyDescent="0.2">
      <c r="A2281" s="635" t="s">
        <v>2559</v>
      </c>
      <c r="B2281" s="636">
        <v>267</v>
      </c>
      <c r="C2281" s="637">
        <v>0</v>
      </c>
      <c r="D2281" s="635"/>
    </row>
    <row r="2282" spans="1:4" x14ac:dyDescent="0.2">
      <c r="A2282" s="635" t="s">
        <v>2560</v>
      </c>
      <c r="B2282" s="636">
        <v>195</v>
      </c>
      <c r="C2282" s="637">
        <v>0</v>
      </c>
      <c r="D2282" s="635"/>
    </row>
    <row r="2283" spans="1:4" x14ac:dyDescent="0.2">
      <c r="A2283" s="635" t="s">
        <v>2561</v>
      </c>
      <c r="B2283" s="636">
        <v>341</v>
      </c>
      <c r="C2283" s="637">
        <v>0</v>
      </c>
      <c r="D2283" s="635"/>
    </row>
    <row r="2284" spans="1:4" x14ac:dyDescent="0.2">
      <c r="A2284" s="635" t="s">
        <v>2562</v>
      </c>
      <c r="B2284" s="636">
        <v>269</v>
      </c>
      <c r="C2284" s="637">
        <v>0</v>
      </c>
      <c r="D2284" s="635"/>
    </row>
    <row r="2285" spans="1:4" x14ac:dyDescent="0.2">
      <c r="A2285" s="635" t="s">
        <v>2563</v>
      </c>
      <c r="B2285" s="636">
        <v>320</v>
      </c>
      <c r="C2285" s="637">
        <v>0</v>
      </c>
      <c r="D2285" s="635"/>
    </row>
    <row r="2286" spans="1:4" x14ac:dyDescent="0.2">
      <c r="A2286" s="635" t="s">
        <v>2564</v>
      </c>
      <c r="B2286" s="636">
        <v>229</v>
      </c>
      <c r="C2286" s="637">
        <v>0</v>
      </c>
      <c r="D2286" s="635"/>
    </row>
    <row r="2287" spans="1:4" x14ac:dyDescent="0.2">
      <c r="A2287" s="635" t="s">
        <v>2565</v>
      </c>
      <c r="B2287" s="636">
        <v>469</v>
      </c>
      <c r="C2287" s="637">
        <v>0</v>
      </c>
      <c r="D2287" s="635"/>
    </row>
    <row r="2288" spans="1:4" x14ac:dyDescent="0.2">
      <c r="A2288" s="635" t="s">
        <v>2566</v>
      </c>
      <c r="B2288" s="636">
        <v>262</v>
      </c>
      <c r="C2288" s="637">
        <v>0</v>
      </c>
      <c r="D2288" s="635"/>
    </row>
    <row r="2289" spans="1:4" x14ac:dyDescent="0.2">
      <c r="A2289" s="635" t="s">
        <v>2567</v>
      </c>
      <c r="B2289" s="636">
        <v>106</v>
      </c>
      <c r="C2289" s="637">
        <v>179</v>
      </c>
      <c r="D2289" s="635"/>
    </row>
    <row r="2290" spans="1:4" x14ac:dyDescent="0.2">
      <c r="A2290" s="635" t="s">
        <v>2568</v>
      </c>
      <c r="B2290" s="636">
        <v>494</v>
      </c>
      <c r="C2290" s="637">
        <v>0</v>
      </c>
      <c r="D2290" s="635"/>
    </row>
    <row r="2291" spans="1:4" x14ac:dyDescent="0.2">
      <c r="A2291" s="635" t="s">
        <v>2569</v>
      </c>
      <c r="B2291" s="636">
        <v>62</v>
      </c>
      <c r="C2291" s="637">
        <v>0</v>
      </c>
      <c r="D2291" s="635"/>
    </row>
    <row r="2292" spans="1:4" x14ac:dyDescent="0.2">
      <c r="A2292" s="635" t="s">
        <v>2570</v>
      </c>
      <c r="B2292" s="636">
        <v>109</v>
      </c>
      <c r="C2292" s="637">
        <v>0</v>
      </c>
      <c r="D2292" s="635"/>
    </row>
    <row r="2293" spans="1:4" x14ac:dyDescent="0.2">
      <c r="A2293" s="635" t="s">
        <v>2571</v>
      </c>
      <c r="B2293" s="636">
        <v>160</v>
      </c>
      <c r="C2293" s="637">
        <v>0</v>
      </c>
      <c r="D2293" s="635"/>
    </row>
    <row r="2294" spans="1:4" x14ac:dyDescent="0.2">
      <c r="A2294" s="635" t="s">
        <v>2572</v>
      </c>
      <c r="B2294" s="636">
        <v>199</v>
      </c>
      <c r="C2294" s="637">
        <v>0</v>
      </c>
      <c r="D2294" s="635"/>
    </row>
    <row r="2295" spans="1:4" x14ac:dyDescent="0.2">
      <c r="A2295" s="635" t="s">
        <v>2573</v>
      </c>
      <c r="B2295" s="636">
        <v>385</v>
      </c>
      <c r="C2295" s="637">
        <v>0</v>
      </c>
      <c r="D2295" s="635"/>
    </row>
    <row r="2296" spans="1:4" x14ac:dyDescent="0.2">
      <c r="A2296" s="635" t="s">
        <v>2574</v>
      </c>
      <c r="B2296" s="636">
        <v>418</v>
      </c>
      <c r="C2296" s="637">
        <v>0</v>
      </c>
      <c r="D2296" s="635"/>
    </row>
    <row r="2297" spans="1:4" x14ac:dyDescent="0.2">
      <c r="A2297" s="635" t="s">
        <v>2575</v>
      </c>
      <c r="B2297" s="636">
        <v>106</v>
      </c>
      <c r="C2297" s="637">
        <v>112.52</v>
      </c>
      <c r="D2297" s="635"/>
    </row>
    <row r="2298" spans="1:4" x14ac:dyDescent="0.2">
      <c r="A2298" s="635" t="s">
        <v>2576</v>
      </c>
      <c r="B2298" s="636">
        <v>234</v>
      </c>
      <c r="C2298" s="637">
        <v>0</v>
      </c>
      <c r="D2298" s="635"/>
    </row>
    <row r="2299" spans="1:4" x14ac:dyDescent="0.2">
      <c r="A2299" s="635" t="s">
        <v>2577</v>
      </c>
      <c r="B2299" s="636">
        <v>425</v>
      </c>
      <c r="C2299" s="637">
        <v>0</v>
      </c>
      <c r="D2299" s="635"/>
    </row>
    <row r="2300" spans="1:4" x14ac:dyDescent="0.2">
      <c r="A2300" s="635" t="s">
        <v>2578</v>
      </c>
      <c r="B2300" s="636">
        <v>81</v>
      </c>
      <c r="C2300" s="637">
        <v>0</v>
      </c>
      <c r="D2300" s="635"/>
    </row>
    <row r="2301" spans="1:4" x14ac:dyDescent="0.2">
      <c r="A2301" s="635" t="s">
        <v>2579</v>
      </c>
      <c r="B2301" s="636">
        <v>131</v>
      </c>
      <c r="C2301" s="637">
        <v>0</v>
      </c>
      <c r="D2301" s="635"/>
    </row>
    <row r="2302" spans="1:4" x14ac:dyDescent="0.2">
      <c r="A2302" s="635" t="s">
        <v>2580</v>
      </c>
      <c r="B2302" s="636">
        <v>401</v>
      </c>
      <c r="C2302" s="637">
        <v>0</v>
      </c>
      <c r="D2302" s="635"/>
    </row>
    <row r="2303" spans="1:4" x14ac:dyDescent="0.2">
      <c r="A2303" s="635" t="s">
        <v>2581</v>
      </c>
      <c r="B2303" s="636">
        <v>190</v>
      </c>
      <c r="C2303" s="637">
        <v>16.899999999999999</v>
      </c>
      <c r="D2303" s="635"/>
    </row>
    <row r="2304" spans="1:4" x14ac:dyDescent="0.2">
      <c r="A2304" s="635" t="s">
        <v>2582</v>
      </c>
      <c r="B2304" s="636">
        <v>231</v>
      </c>
      <c r="C2304" s="637">
        <v>0</v>
      </c>
      <c r="D2304" s="635"/>
    </row>
    <row r="2305" spans="1:4" x14ac:dyDescent="0.2">
      <c r="A2305" s="635" t="s">
        <v>2583</v>
      </c>
      <c r="B2305" s="636">
        <v>330</v>
      </c>
      <c r="C2305" s="637">
        <v>0</v>
      </c>
      <c r="D2305" s="635"/>
    </row>
    <row r="2306" spans="1:4" x14ac:dyDescent="0.2">
      <c r="A2306" s="635" t="s">
        <v>2584</v>
      </c>
      <c r="B2306" s="636">
        <v>340</v>
      </c>
      <c r="C2306" s="637">
        <v>0</v>
      </c>
      <c r="D2306" s="635"/>
    </row>
    <row r="2307" spans="1:4" x14ac:dyDescent="0.2">
      <c r="A2307" s="635" t="s">
        <v>2585</v>
      </c>
      <c r="B2307" s="636">
        <v>149</v>
      </c>
      <c r="C2307" s="637">
        <v>0</v>
      </c>
      <c r="D2307" s="635"/>
    </row>
    <row r="2308" spans="1:4" x14ac:dyDescent="0.2">
      <c r="A2308" s="635" t="s">
        <v>2586</v>
      </c>
      <c r="B2308" s="636">
        <v>226</v>
      </c>
      <c r="C2308" s="637">
        <v>360.97</v>
      </c>
      <c r="D2308" s="635"/>
    </row>
    <row r="2309" spans="1:4" x14ac:dyDescent="0.2">
      <c r="A2309" s="635" t="s">
        <v>2587</v>
      </c>
      <c r="B2309" s="636">
        <v>224</v>
      </c>
      <c r="C2309" s="637">
        <v>4.74</v>
      </c>
      <c r="D2309" s="635"/>
    </row>
    <row r="2310" spans="1:4" x14ac:dyDescent="0.2">
      <c r="A2310" s="635" t="s">
        <v>2588</v>
      </c>
      <c r="B2310" s="636">
        <v>120</v>
      </c>
      <c r="C2310" s="637">
        <v>0</v>
      </c>
      <c r="D2310" s="635"/>
    </row>
    <row r="2311" spans="1:4" x14ac:dyDescent="0.2">
      <c r="A2311" s="635" t="s">
        <v>2589</v>
      </c>
      <c r="B2311" s="636">
        <v>188</v>
      </c>
      <c r="C2311" s="637">
        <v>225.48</v>
      </c>
      <c r="D2311" s="635"/>
    </row>
    <row r="2312" spans="1:4" x14ac:dyDescent="0.2">
      <c r="A2312" s="635" t="s">
        <v>2590</v>
      </c>
      <c r="B2312" s="636">
        <v>220</v>
      </c>
      <c r="C2312" s="637">
        <v>0</v>
      </c>
      <c r="D2312" s="635"/>
    </row>
    <row r="2313" spans="1:4" x14ac:dyDescent="0.2">
      <c r="A2313" s="635" t="s">
        <v>2591</v>
      </c>
      <c r="B2313" s="636">
        <v>250</v>
      </c>
      <c r="C2313" s="637">
        <v>0</v>
      </c>
      <c r="D2313" s="635"/>
    </row>
    <row r="2314" spans="1:4" x14ac:dyDescent="0.2">
      <c r="A2314" s="635" t="s">
        <v>2592</v>
      </c>
      <c r="B2314" s="636">
        <v>183</v>
      </c>
      <c r="C2314" s="637">
        <v>30.79</v>
      </c>
      <c r="D2314" s="635"/>
    </row>
    <row r="2315" spans="1:4" x14ac:dyDescent="0.2">
      <c r="A2315" s="635" t="s">
        <v>2593</v>
      </c>
      <c r="B2315" s="636">
        <v>375</v>
      </c>
      <c r="C2315" s="637">
        <v>43.81</v>
      </c>
      <c r="D2315" s="635"/>
    </row>
    <row r="2316" spans="1:4" x14ac:dyDescent="0.2">
      <c r="A2316" s="635" t="s">
        <v>2594</v>
      </c>
      <c r="B2316" s="636">
        <v>110</v>
      </c>
      <c r="C2316" s="637">
        <v>0</v>
      </c>
      <c r="D2316" s="635"/>
    </row>
    <row r="2317" spans="1:4" x14ac:dyDescent="0.2">
      <c r="A2317" s="635" t="s">
        <v>2595</v>
      </c>
      <c r="B2317" s="636">
        <v>224</v>
      </c>
      <c r="C2317" s="637">
        <v>0</v>
      </c>
      <c r="D2317" s="635"/>
    </row>
    <row r="2318" spans="1:4" x14ac:dyDescent="0.2">
      <c r="A2318" s="635" t="s">
        <v>2596</v>
      </c>
      <c r="B2318" s="636">
        <v>338</v>
      </c>
      <c r="C2318" s="637">
        <v>0</v>
      </c>
      <c r="D2318" s="635"/>
    </row>
    <row r="2319" spans="1:4" x14ac:dyDescent="0.2">
      <c r="A2319" s="635" t="s">
        <v>2597</v>
      </c>
      <c r="B2319" s="636">
        <v>186</v>
      </c>
      <c r="C2319" s="637">
        <v>0</v>
      </c>
      <c r="D2319" s="635"/>
    </row>
    <row r="2320" spans="1:4" x14ac:dyDescent="0.2">
      <c r="A2320" s="635" t="s">
        <v>2598</v>
      </c>
      <c r="B2320" s="636">
        <v>157</v>
      </c>
      <c r="C2320" s="637">
        <v>0</v>
      </c>
      <c r="D2320" s="635"/>
    </row>
    <row r="2321" spans="1:4" x14ac:dyDescent="0.2">
      <c r="A2321" s="635" t="s">
        <v>2599</v>
      </c>
      <c r="B2321" s="636">
        <v>218</v>
      </c>
      <c r="C2321" s="637">
        <v>0</v>
      </c>
      <c r="D2321" s="635"/>
    </row>
    <row r="2322" spans="1:4" x14ac:dyDescent="0.2">
      <c r="A2322" s="635" t="s">
        <v>2600</v>
      </c>
      <c r="B2322" s="636">
        <v>236</v>
      </c>
      <c r="C2322" s="637">
        <v>190.39</v>
      </c>
      <c r="D2322" s="635"/>
    </row>
    <row r="2323" spans="1:4" x14ac:dyDescent="0.2">
      <c r="A2323" s="635" t="s">
        <v>2601</v>
      </c>
      <c r="B2323" s="636">
        <v>212</v>
      </c>
      <c r="C2323" s="637">
        <v>0</v>
      </c>
      <c r="D2323" s="635"/>
    </row>
    <row r="2324" spans="1:4" x14ac:dyDescent="0.2">
      <c r="A2324" s="635" t="s">
        <v>2602</v>
      </c>
      <c r="B2324" s="636">
        <v>348</v>
      </c>
      <c r="C2324" s="637">
        <v>0</v>
      </c>
      <c r="D2324" s="635"/>
    </row>
    <row r="2325" spans="1:4" x14ac:dyDescent="0.2">
      <c r="A2325" s="635" t="s">
        <v>2603</v>
      </c>
      <c r="B2325" s="636">
        <v>177</v>
      </c>
      <c r="C2325" s="637">
        <v>0</v>
      </c>
      <c r="D2325" s="635"/>
    </row>
    <row r="2326" spans="1:4" x14ac:dyDescent="0.2">
      <c r="A2326" s="635" t="s">
        <v>2604</v>
      </c>
      <c r="B2326" s="636">
        <v>174</v>
      </c>
      <c r="C2326" s="637">
        <v>0</v>
      </c>
      <c r="D2326" s="635"/>
    </row>
    <row r="2327" spans="1:4" x14ac:dyDescent="0.2">
      <c r="A2327" s="635" t="s">
        <v>2605</v>
      </c>
      <c r="B2327" s="636">
        <v>79</v>
      </c>
      <c r="C2327" s="637">
        <v>0</v>
      </c>
      <c r="D2327" s="635"/>
    </row>
    <row r="2328" spans="1:4" x14ac:dyDescent="0.2">
      <c r="A2328" s="635" t="s">
        <v>2606</v>
      </c>
      <c r="B2328" s="636">
        <v>95</v>
      </c>
      <c r="C2328" s="637">
        <v>84.55</v>
      </c>
      <c r="D2328" s="635"/>
    </row>
    <row r="2329" spans="1:4" x14ac:dyDescent="0.2">
      <c r="A2329" s="635" t="s">
        <v>2607</v>
      </c>
      <c r="B2329" s="636">
        <v>214</v>
      </c>
      <c r="C2329" s="637">
        <v>46.7</v>
      </c>
      <c r="D2329" s="635"/>
    </row>
    <row r="2330" spans="1:4" x14ac:dyDescent="0.2">
      <c r="A2330" s="635" t="s">
        <v>2608</v>
      </c>
      <c r="B2330" s="636">
        <v>210</v>
      </c>
      <c r="C2330" s="637">
        <v>0</v>
      </c>
      <c r="D2330" s="635"/>
    </row>
    <row r="2331" spans="1:4" x14ac:dyDescent="0.2">
      <c r="A2331" s="635" t="s">
        <v>2609</v>
      </c>
      <c r="B2331" s="636">
        <v>108</v>
      </c>
      <c r="C2331" s="637">
        <v>0</v>
      </c>
      <c r="D2331" s="635"/>
    </row>
    <row r="2332" spans="1:4" x14ac:dyDescent="0.2">
      <c r="A2332" s="635" t="s">
        <v>2610</v>
      </c>
      <c r="B2332" s="636">
        <v>111</v>
      </c>
      <c r="C2332" s="637">
        <v>16.21</v>
      </c>
      <c r="D2332" s="635"/>
    </row>
    <row r="2333" spans="1:4" x14ac:dyDescent="0.2">
      <c r="A2333" s="635" t="s">
        <v>2611</v>
      </c>
      <c r="B2333" s="636">
        <v>144</v>
      </c>
      <c r="C2333" s="637">
        <v>60.88</v>
      </c>
      <c r="D2333" s="635"/>
    </row>
    <row r="2334" spans="1:4" x14ac:dyDescent="0.2">
      <c r="A2334" s="635" t="s">
        <v>2612</v>
      </c>
      <c r="B2334" s="636">
        <v>134</v>
      </c>
      <c r="C2334" s="637">
        <v>0</v>
      </c>
      <c r="D2334" s="635"/>
    </row>
    <row r="2335" spans="1:4" x14ac:dyDescent="0.2">
      <c r="A2335" s="635" t="s">
        <v>2613</v>
      </c>
      <c r="B2335" s="636">
        <v>200</v>
      </c>
      <c r="C2335" s="637">
        <v>0</v>
      </c>
      <c r="D2335" s="635"/>
    </row>
    <row r="2336" spans="1:4" x14ac:dyDescent="0.2">
      <c r="A2336" s="635" t="s">
        <v>2614</v>
      </c>
      <c r="B2336" s="636">
        <v>359</v>
      </c>
      <c r="C2336" s="637">
        <v>453.95</v>
      </c>
      <c r="D2336" s="635"/>
    </row>
    <row r="2337" spans="1:4" x14ac:dyDescent="0.2">
      <c r="A2337" s="635" t="s">
        <v>2615</v>
      </c>
      <c r="B2337" s="636">
        <v>290</v>
      </c>
      <c r="C2337" s="637">
        <v>4.3</v>
      </c>
      <c r="D2337" s="635"/>
    </row>
    <row r="2338" spans="1:4" x14ac:dyDescent="0.2">
      <c r="A2338" s="635" t="s">
        <v>2616</v>
      </c>
      <c r="B2338" s="636">
        <v>210</v>
      </c>
      <c r="C2338" s="637">
        <v>0</v>
      </c>
      <c r="D2338" s="635"/>
    </row>
    <row r="2339" spans="1:4" x14ac:dyDescent="0.2">
      <c r="A2339" s="635" t="s">
        <v>2617</v>
      </c>
      <c r="B2339" s="636">
        <v>278</v>
      </c>
      <c r="C2339" s="637">
        <v>0</v>
      </c>
      <c r="D2339" s="635"/>
    </row>
    <row r="2340" spans="1:4" x14ac:dyDescent="0.2">
      <c r="A2340" s="635" t="s">
        <v>2618</v>
      </c>
      <c r="B2340" s="636">
        <v>162</v>
      </c>
      <c r="C2340" s="637">
        <v>12.25</v>
      </c>
      <c r="D2340" s="635"/>
    </row>
    <row r="2341" spans="1:4" x14ac:dyDescent="0.2">
      <c r="A2341" s="635" t="s">
        <v>2619</v>
      </c>
      <c r="B2341" s="636">
        <v>174</v>
      </c>
      <c r="C2341" s="637">
        <v>27.15</v>
      </c>
      <c r="D2341" s="635"/>
    </row>
    <row r="2342" spans="1:4" x14ac:dyDescent="0.2">
      <c r="A2342" s="635" t="s">
        <v>2620</v>
      </c>
      <c r="B2342" s="636">
        <v>443</v>
      </c>
      <c r="C2342" s="637">
        <v>0</v>
      </c>
      <c r="D2342" s="635"/>
    </row>
    <row r="2343" spans="1:4" x14ac:dyDescent="0.2">
      <c r="A2343" s="635" t="s">
        <v>2621</v>
      </c>
      <c r="B2343" s="636">
        <v>220</v>
      </c>
      <c r="C2343" s="637">
        <v>0</v>
      </c>
      <c r="D2343" s="635"/>
    </row>
    <row r="2344" spans="1:4" x14ac:dyDescent="0.2">
      <c r="A2344" s="635" t="s">
        <v>2622</v>
      </c>
      <c r="B2344" s="636">
        <v>574</v>
      </c>
      <c r="C2344" s="637">
        <v>0</v>
      </c>
      <c r="D2344" s="635"/>
    </row>
    <row r="2345" spans="1:4" x14ac:dyDescent="0.2">
      <c r="A2345" s="635" t="s">
        <v>2623</v>
      </c>
      <c r="B2345" s="636">
        <v>496</v>
      </c>
      <c r="C2345" s="637">
        <v>0</v>
      </c>
      <c r="D2345" s="635"/>
    </row>
    <row r="2346" spans="1:4" x14ac:dyDescent="0.2">
      <c r="A2346" s="635" t="s">
        <v>2624</v>
      </c>
      <c r="B2346" s="636">
        <v>227</v>
      </c>
      <c r="C2346" s="637">
        <v>0</v>
      </c>
      <c r="D2346" s="635"/>
    </row>
    <row r="2347" spans="1:4" x14ac:dyDescent="0.2">
      <c r="A2347" s="635" t="s">
        <v>2625</v>
      </c>
      <c r="B2347" s="636">
        <v>395</v>
      </c>
      <c r="C2347" s="637">
        <v>37.18</v>
      </c>
      <c r="D2347" s="635"/>
    </row>
    <row r="2348" spans="1:4" x14ac:dyDescent="0.2">
      <c r="A2348" s="635" t="s">
        <v>2626</v>
      </c>
      <c r="B2348" s="636">
        <v>44</v>
      </c>
      <c r="C2348" s="637">
        <v>3.03</v>
      </c>
      <c r="D2348" s="635"/>
    </row>
    <row r="2349" spans="1:4" x14ac:dyDescent="0.2">
      <c r="A2349" s="635" t="s">
        <v>2627</v>
      </c>
      <c r="B2349" s="636">
        <v>121</v>
      </c>
      <c r="C2349" s="637">
        <v>125.27</v>
      </c>
      <c r="D2349" s="635"/>
    </row>
    <row r="2350" spans="1:4" x14ac:dyDescent="0.2">
      <c r="A2350" s="635" t="s">
        <v>2628</v>
      </c>
      <c r="B2350" s="636">
        <v>54</v>
      </c>
      <c r="C2350" s="637">
        <v>0</v>
      </c>
      <c r="D2350" s="635"/>
    </row>
    <row r="2351" spans="1:4" x14ac:dyDescent="0.2">
      <c r="A2351" s="635" t="s">
        <v>2629</v>
      </c>
      <c r="B2351" s="636">
        <v>137</v>
      </c>
      <c r="C2351" s="637">
        <v>81.290000000000006</v>
      </c>
      <c r="D2351" s="635"/>
    </row>
    <row r="2352" spans="1:4" x14ac:dyDescent="0.2">
      <c r="A2352" s="635" t="s">
        <v>2630</v>
      </c>
      <c r="B2352" s="636">
        <v>205</v>
      </c>
      <c r="C2352" s="637">
        <v>0</v>
      </c>
      <c r="D2352" s="635"/>
    </row>
    <row r="2353" spans="1:4" x14ac:dyDescent="0.2">
      <c r="A2353" s="635" t="s">
        <v>2631</v>
      </c>
      <c r="B2353" s="636">
        <v>323</v>
      </c>
      <c r="C2353" s="637">
        <v>0</v>
      </c>
      <c r="D2353" s="635"/>
    </row>
    <row r="2354" spans="1:4" x14ac:dyDescent="0.2">
      <c r="A2354" s="635" t="s">
        <v>2632</v>
      </c>
      <c r="B2354" s="636">
        <v>92</v>
      </c>
      <c r="C2354" s="637">
        <v>31.52</v>
      </c>
      <c r="D2354" s="635"/>
    </row>
    <row r="2355" spans="1:4" x14ac:dyDescent="0.2">
      <c r="A2355" s="635" t="s">
        <v>2633</v>
      </c>
      <c r="B2355" s="636">
        <v>173</v>
      </c>
      <c r="C2355" s="637">
        <v>56.44</v>
      </c>
      <c r="D2355" s="635"/>
    </row>
    <row r="2356" spans="1:4" x14ac:dyDescent="0.2">
      <c r="A2356" s="635" t="s">
        <v>2634</v>
      </c>
      <c r="B2356" s="636">
        <v>54</v>
      </c>
      <c r="C2356" s="637">
        <v>0</v>
      </c>
      <c r="D2356" s="635"/>
    </row>
    <row r="2357" spans="1:4" x14ac:dyDescent="0.2">
      <c r="A2357" s="635" t="s">
        <v>2635</v>
      </c>
      <c r="B2357" s="636">
        <v>155</v>
      </c>
      <c r="C2357" s="637">
        <v>0</v>
      </c>
      <c r="D2357" s="635"/>
    </row>
    <row r="2358" spans="1:4" x14ac:dyDescent="0.2">
      <c r="A2358" s="635" t="s">
        <v>2636</v>
      </c>
      <c r="B2358" s="636">
        <v>33</v>
      </c>
      <c r="C2358" s="637">
        <v>1.7</v>
      </c>
      <c r="D2358" s="635" t="s">
        <v>344</v>
      </c>
    </row>
    <row r="2359" spans="1:4" x14ac:dyDescent="0.2">
      <c r="A2359" s="635" t="s">
        <v>2637</v>
      </c>
      <c r="B2359" s="636">
        <v>72</v>
      </c>
      <c r="C2359" s="637">
        <v>60.28</v>
      </c>
      <c r="D2359" s="635"/>
    </row>
    <row r="2360" spans="1:4" x14ac:dyDescent="0.2">
      <c r="A2360" s="635" t="s">
        <v>2638</v>
      </c>
      <c r="B2360" s="636">
        <v>91</v>
      </c>
      <c r="C2360" s="637">
        <v>164.09</v>
      </c>
      <c r="D2360" s="635"/>
    </row>
    <row r="2361" spans="1:4" x14ac:dyDescent="0.2">
      <c r="A2361" s="635" t="s">
        <v>2639</v>
      </c>
      <c r="B2361" s="636">
        <v>117</v>
      </c>
      <c r="C2361" s="637">
        <v>56.96</v>
      </c>
      <c r="D2361" s="635"/>
    </row>
    <row r="2362" spans="1:4" x14ac:dyDescent="0.2">
      <c r="A2362" s="635" t="s">
        <v>2640</v>
      </c>
      <c r="B2362" s="636">
        <v>77</v>
      </c>
      <c r="C2362" s="637">
        <v>44.65</v>
      </c>
      <c r="D2362" s="635"/>
    </row>
    <row r="2363" spans="1:4" x14ac:dyDescent="0.2">
      <c r="A2363" s="635" t="s">
        <v>2641</v>
      </c>
      <c r="B2363" s="636">
        <v>95</v>
      </c>
      <c r="C2363" s="637">
        <v>0</v>
      </c>
      <c r="D2363" s="635"/>
    </row>
    <row r="2364" spans="1:4" x14ac:dyDescent="0.2">
      <c r="A2364" s="635" t="s">
        <v>2642</v>
      </c>
      <c r="B2364" s="636">
        <v>246</v>
      </c>
      <c r="C2364" s="637">
        <v>0</v>
      </c>
      <c r="D2364" s="635"/>
    </row>
    <row r="2365" spans="1:4" x14ac:dyDescent="0.2">
      <c r="A2365" s="635" t="s">
        <v>2643</v>
      </c>
      <c r="B2365" s="636">
        <v>226</v>
      </c>
      <c r="C2365" s="637">
        <v>45.15</v>
      </c>
      <c r="D2365" s="635"/>
    </row>
    <row r="2366" spans="1:4" x14ac:dyDescent="0.2">
      <c r="A2366" s="635" t="s">
        <v>2644</v>
      </c>
      <c r="B2366" s="636">
        <v>101</v>
      </c>
      <c r="C2366" s="637">
        <v>0</v>
      </c>
      <c r="D2366" s="635"/>
    </row>
    <row r="2367" spans="1:4" x14ac:dyDescent="0.2">
      <c r="A2367" s="635" t="s">
        <v>2645</v>
      </c>
      <c r="B2367" s="636">
        <v>242</v>
      </c>
      <c r="C2367" s="637">
        <v>46.2</v>
      </c>
      <c r="D2367" s="635"/>
    </row>
    <row r="2368" spans="1:4" x14ac:dyDescent="0.2">
      <c r="A2368" s="635" t="s">
        <v>2646</v>
      </c>
      <c r="B2368" s="636">
        <v>153</v>
      </c>
      <c r="C2368" s="637">
        <v>0</v>
      </c>
      <c r="D2368" s="635"/>
    </row>
    <row r="2369" spans="1:4" x14ac:dyDescent="0.2">
      <c r="A2369" s="635" t="s">
        <v>2647</v>
      </c>
      <c r="B2369" s="636">
        <v>147</v>
      </c>
      <c r="C2369" s="637">
        <v>58.01</v>
      </c>
      <c r="D2369" s="635"/>
    </row>
    <row r="2370" spans="1:4" x14ac:dyDescent="0.2">
      <c r="A2370" s="635" t="s">
        <v>2648</v>
      </c>
      <c r="B2370" s="636">
        <v>85</v>
      </c>
      <c r="C2370" s="637">
        <v>0</v>
      </c>
      <c r="D2370" s="635"/>
    </row>
    <row r="2371" spans="1:4" x14ac:dyDescent="0.2">
      <c r="A2371" s="635" t="s">
        <v>2649</v>
      </c>
      <c r="B2371" s="636">
        <v>26</v>
      </c>
      <c r="C2371" s="637">
        <v>0</v>
      </c>
      <c r="D2371" s="635" t="s">
        <v>344</v>
      </c>
    </row>
    <row r="2372" spans="1:4" x14ac:dyDescent="0.2">
      <c r="A2372" s="635" t="s">
        <v>2650</v>
      </c>
      <c r="B2372" s="636">
        <v>82</v>
      </c>
      <c r="C2372" s="637">
        <v>0</v>
      </c>
      <c r="D2372" s="635"/>
    </row>
    <row r="2373" spans="1:4" x14ac:dyDescent="0.2">
      <c r="A2373" s="635" t="s">
        <v>2651</v>
      </c>
      <c r="B2373" s="636">
        <v>24</v>
      </c>
      <c r="C2373" s="637">
        <v>0</v>
      </c>
      <c r="D2373" s="635" t="s">
        <v>344</v>
      </c>
    </row>
    <row r="2374" spans="1:4" x14ac:dyDescent="0.2">
      <c r="A2374" s="635" t="s">
        <v>2652</v>
      </c>
      <c r="B2374" s="636">
        <v>81</v>
      </c>
      <c r="C2374" s="637">
        <v>21.08</v>
      </c>
      <c r="D2374" s="635"/>
    </row>
    <row r="2375" spans="1:4" x14ac:dyDescent="0.2">
      <c r="A2375" s="635" t="s">
        <v>2653</v>
      </c>
      <c r="B2375" s="636">
        <v>204</v>
      </c>
      <c r="C2375" s="637">
        <v>0</v>
      </c>
      <c r="D2375" s="635"/>
    </row>
    <row r="2376" spans="1:4" x14ac:dyDescent="0.2">
      <c r="A2376" s="635" t="s">
        <v>2654</v>
      </c>
      <c r="B2376" s="636">
        <v>192</v>
      </c>
      <c r="C2376" s="637">
        <v>20.62</v>
      </c>
      <c r="D2376" s="635"/>
    </row>
    <row r="2377" spans="1:4" x14ac:dyDescent="0.2">
      <c r="A2377" s="635" t="s">
        <v>2655</v>
      </c>
      <c r="B2377" s="636">
        <v>459</v>
      </c>
      <c r="C2377" s="637">
        <v>6.27</v>
      </c>
      <c r="D2377" s="635"/>
    </row>
    <row r="2378" spans="1:4" x14ac:dyDescent="0.2">
      <c r="A2378" s="635" t="s">
        <v>2656</v>
      </c>
      <c r="B2378" s="636">
        <v>387</v>
      </c>
      <c r="C2378" s="637">
        <v>34.24</v>
      </c>
      <c r="D2378" s="635"/>
    </row>
    <row r="2379" spans="1:4" x14ac:dyDescent="0.2">
      <c r="A2379" s="635" t="s">
        <v>2657</v>
      </c>
      <c r="B2379" s="636">
        <v>279</v>
      </c>
      <c r="C2379" s="637">
        <v>0</v>
      </c>
      <c r="D2379" s="635"/>
    </row>
    <row r="2380" spans="1:4" x14ac:dyDescent="0.2">
      <c r="A2380" s="635" t="s">
        <v>2658</v>
      </c>
      <c r="B2380" s="636">
        <v>217</v>
      </c>
      <c r="C2380" s="637">
        <v>0</v>
      </c>
      <c r="D2380" s="635"/>
    </row>
    <row r="2381" spans="1:4" x14ac:dyDescent="0.2">
      <c r="A2381" s="635" t="s">
        <v>2659</v>
      </c>
      <c r="B2381" s="636">
        <v>266</v>
      </c>
      <c r="C2381" s="637">
        <v>0</v>
      </c>
      <c r="D2381" s="635"/>
    </row>
    <row r="2382" spans="1:4" x14ac:dyDescent="0.2">
      <c r="A2382" s="635" t="s">
        <v>2660</v>
      </c>
      <c r="B2382" s="636">
        <v>201</v>
      </c>
      <c r="C2382" s="637">
        <v>15.05</v>
      </c>
      <c r="D2382" s="635"/>
    </row>
    <row r="2383" spans="1:4" x14ac:dyDescent="0.2">
      <c r="A2383" s="635" t="s">
        <v>2661</v>
      </c>
      <c r="B2383" s="636">
        <v>532</v>
      </c>
      <c r="C2383" s="637">
        <v>100.1</v>
      </c>
      <c r="D2383" s="635"/>
    </row>
    <row r="2384" spans="1:4" x14ac:dyDescent="0.2">
      <c r="A2384" s="635" t="s">
        <v>2662</v>
      </c>
      <c r="B2384" s="636">
        <v>82</v>
      </c>
      <c r="C2384" s="637">
        <v>0</v>
      </c>
      <c r="D2384" s="635"/>
    </row>
    <row r="2385" spans="1:4" x14ac:dyDescent="0.2">
      <c r="A2385" s="635" t="s">
        <v>2663</v>
      </c>
      <c r="B2385" s="636">
        <v>160</v>
      </c>
      <c r="C2385" s="637">
        <v>439.79</v>
      </c>
      <c r="D2385" s="635"/>
    </row>
    <row r="2386" spans="1:4" x14ac:dyDescent="0.2">
      <c r="A2386" s="635" t="s">
        <v>2664</v>
      </c>
      <c r="B2386" s="636">
        <v>168</v>
      </c>
      <c r="C2386" s="637">
        <v>0</v>
      </c>
      <c r="D2386" s="635"/>
    </row>
    <row r="2387" spans="1:4" x14ac:dyDescent="0.2">
      <c r="A2387" s="635" t="s">
        <v>2665</v>
      </c>
      <c r="B2387" s="636">
        <v>49</v>
      </c>
      <c r="C2387" s="637">
        <v>0</v>
      </c>
      <c r="D2387" s="635"/>
    </row>
    <row r="2388" spans="1:4" x14ac:dyDescent="0.2">
      <c r="A2388" s="635" t="s">
        <v>2666</v>
      </c>
      <c r="B2388" s="636">
        <v>74</v>
      </c>
      <c r="C2388" s="637">
        <v>167.02</v>
      </c>
      <c r="D2388" s="635"/>
    </row>
    <row r="2389" spans="1:4" x14ac:dyDescent="0.2">
      <c r="A2389" s="635" t="s">
        <v>2667</v>
      </c>
      <c r="B2389" s="636">
        <v>55</v>
      </c>
      <c r="C2389" s="637">
        <v>0</v>
      </c>
      <c r="D2389" s="635"/>
    </row>
    <row r="2390" spans="1:4" x14ac:dyDescent="0.2">
      <c r="A2390" s="635" t="s">
        <v>2668</v>
      </c>
      <c r="B2390" s="636">
        <v>162</v>
      </c>
      <c r="C2390" s="637">
        <v>0</v>
      </c>
      <c r="D2390" s="635"/>
    </row>
    <row r="2391" spans="1:4" x14ac:dyDescent="0.2">
      <c r="A2391" s="635" t="s">
        <v>2669</v>
      </c>
      <c r="B2391" s="636">
        <v>34</v>
      </c>
      <c r="C2391" s="637">
        <v>0</v>
      </c>
      <c r="D2391" s="635" t="s">
        <v>344</v>
      </c>
    </row>
    <row r="2392" spans="1:4" x14ac:dyDescent="0.2">
      <c r="A2392" s="635" t="s">
        <v>2670</v>
      </c>
      <c r="B2392" s="636">
        <v>107</v>
      </c>
      <c r="C2392" s="637">
        <v>0</v>
      </c>
      <c r="D2392" s="635"/>
    </row>
    <row r="2393" spans="1:4" x14ac:dyDescent="0.2">
      <c r="A2393" s="635" t="s">
        <v>2671</v>
      </c>
      <c r="B2393" s="636">
        <v>95</v>
      </c>
      <c r="C2393" s="637">
        <v>189.29</v>
      </c>
      <c r="D2393" s="635"/>
    </row>
    <row r="2394" spans="1:4" x14ac:dyDescent="0.2">
      <c r="A2394" s="635" t="s">
        <v>2672</v>
      </c>
      <c r="B2394" s="636">
        <v>103</v>
      </c>
      <c r="C2394" s="637">
        <v>0</v>
      </c>
      <c r="D2394" s="635"/>
    </row>
    <row r="2395" spans="1:4" x14ac:dyDescent="0.2">
      <c r="A2395" s="635" t="s">
        <v>2673</v>
      </c>
      <c r="B2395" s="636">
        <v>61</v>
      </c>
      <c r="C2395" s="637">
        <v>10.82</v>
      </c>
      <c r="D2395" s="635"/>
    </row>
    <row r="2396" spans="1:4" x14ac:dyDescent="0.2">
      <c r="A2396" s="635" t="s">
        <v>2674</v>
      </c>
      <c r="B2396" s="636">
        <v>31</v>
      </c>
      <c r="C2396" s="637">
        <v>0</v>
      </c>
      <c r="D2396" s="635" t="s">
        <v>344</v>
      </c>
    </row>
    <row r="2397" spans="1:4" x14ac:dyDescent="0.2">
      <c r="A2397" s="635" t="s">
        <v>2675</v>
      </c>
      <c r="B2397" s="636">
        <v>296</v>
      </c>
      <c r="C2397" s="637">
        <v>0</v>
      </c>
      <c r="D2397" s="635"/>
    </row>
    <row r="2398" spans="1:4" x14ac:dyDescent="0.2">
      <c r="A2398" s="635" t="s">
        <v>2676</v>
      </c>
      <c r="B2398" s="636">
        <v>145</v>
      </c>
      <c r="C2398" s="637">
        <v>71</v>
      </c>
      <c r="D2398" s="635"/>
    </row>
    <row r="2399" spans="1:4" x14ac:dyDescent="0.2">
      <c r="A2399" s="635" t="s">
        <v>2677</v>
      </c>
      <c r="B2399" s="636">
        <v>339</v>
      </c>
      <c r="C2399" s="637">
        <v>0</v>
      </c>
      <c r="D2399" s="635"/>
    </row>
    <row r="2400" spans="1:4" x14ac:dyDescent="0.2">
      <c r="A2400" s="635" t="s">
        <v>2678</v>
      </c>
      <c r="B2400" s="636">
        <v>113</v>
      </c>
      <c r="C2400" s="637">
        <v>0</v>
      </c>
      <c r="D2400" s="635"/>
    </row>
    <row r="2401" spans="1:4" x14ac:dyDescent="0.2">
      <c r="A2401" s="635" t="s">
        <v>2679</v>
      </c>
      <c r="B2401" s="636">
        <v>490</v>
      </c>
      <c r="C2401" s="637">
        <v>0</v>
      </c>
      <c r="D2401" s="635"/>
    </row>
    <row r="2402" spans="1:4" x14ac:dyDescent="0.2">
      <c r="A2402" s="635" t="s">
        <v>2680</v>
      </c>
      <c r="B2402" s="636">
        <v>102</v>
      </c>
      <c r="C2402" s="637">
        <v>0</v>
      </c>
      <c r="D2402" s="635"/>
    </row>
    <row r="2403" spans="1:4" x14ac:dyDescent="0.2">
      <c r="A2403" s="635" t="s">
        <v>2681</v>
      </c>
      <c r="B2403" s="636">
        <v>188</v>
      </c>
      <c r="C2403" s="637">
        <v>0</v>
      </c>
      <c r="D2403" s="635"/>
    </row>
    <row r="2404" spans="1:4" x14ac:dyDescent="0.2">
      <c r="A2404" s="635" t="s">
        <v>2682</v>
      </c>
      <c r="B2404" s="636">
        <v>351</v>
      </c>
      <c r="C2404" s="637">
        <v>0</v>
      </c>
      <c r="D2404" s="635"/>
    </row>
    <row r="2405" spans="1:4" x14ac:dyDescent="0.2">
      <c r="A2405" s="635" t="s">
        <v>2683</v>
      </c>
      <c r="B2405" s="636">
        <v>474</v>
      </c>
      <c r="C2405" s="637">
        <v>0</v>
      </c>
      <c r="D2405" s="635"/>
    </row>
    <row r="2406" spans="1:4" x14ac:dyDescent="0.2">
      <c r="A2406" s="635" t="s">
        <v>2684</v>
      </c>
      <c r="B2406" s="636">
        <v>61</v>
      </c>
      <c r="C2406" s="637">
        <v>152.32</v>
      </c>
      <c r="D2406" s="635"/>
    </row>
    <row r="2407" spans="1:4" x14ac:dyDescent="0.2">
      <c r="A2407" s="635" t="s">
        <v>2685</v>
      </c>
      <c r="B2407" s="636">
        <v>198</v>
      </c>
      <c r="C2407" s="637">
        <v>206.63</v>
      </c>
      <c r="D2407" s="635"/>
    </row>
    <row r="2408" spans="1:4" x14ac:dyDescent="0.2">
      <c r="A2408" s="635" t="s">
        <v>2686</v>
      </c>
      <c r="B2408" s="636">
        <v>66</v>
      </c>
      <c r="C2408" s="637">
        <v>50.13</v>
      </c>
      <c r="D2408" s="635"/>
    </row>
    <row r="2409" spans="1:4" x14ac:dyDescent="0.2">
      <c r="A2409" s="635" t="s">
        <v>2687</v>
      </c>
      <c r="B2409" s="636">
        <v>49</v>
      </c>
      <c r="C2409" s="637">
        <v>0</v>
      </c>
      <c r="D2409" s="635"/>
    </row>
    <row r="2410" spans="1:4" x14ac:dyDescent="0.2">
      <c r="A2410" s="635" t="s">
        <v>2688</v>
      </c>
      <c r="B2410" s="636">
        <v>154</v>
      </c>
      <c r="C2410" s="637">
        <v>143.19</v>
      </c>
      <c r="D2410" s="635"/>
    </row>
    <row r="2411" spans="1:4" x14ac:dyDescent="0.2">
      <c r="A2411" s="635" t="s">
        <v>2689</v>
      </c>
      <c r="B2411" s="636">
        <v>293</v>
      </c>
      <c r="C2411" s="637">
        <v>50.36</v>
      </c>
      <c r="D2411" s="635"/>
    </row>
    <row r="2412" spans="1:4" x14ac:dyDescent="0.2">
      <c r="A2412" s="635" t="s">
        <v>2690</v>
      </c>
      <c r="B2412" s="636">
        <v>160</v>
      </c>
      <c r="C2412" s="637">
        <v>0</v>
      </c>
      <c r="D2412" s="635"/>
    </row>
    <row r="2413" spans="1:4" x14ac:dyDescent="0.2">
      <c r="A2413" s="635" t="s">
        <v>2691</v>
      </c>
      <c r="B2413" s="636">
        <v>209</v>
      </c>
      <c r="C2413" s="637">
        <v>0</v>
      </c>
      <c r="D2413" s="635"/>
    </row>
    <row r="2414" spans="1:4" x14ac:dyDescent="0.2">
      <c r="A2414" s="635" t="s">
        <v>2692</v>
      </c>
      <c r="B2414" s="636">
        <v>229</v>
      </c>
      <c r="C2414" s="637">
        <v>0</v>
      </c>
      <c r="D2414" s="635"/>
    </row>
    <row r="2415" spans="1:4" x14ac:dyDescent="0.2">
      <c r="A2415" s="635" t="s">
        <v>2693</v>
      </c>
      <c r="B2415" s="636">
        <v>264</v>
      </c>
      <c r="C2415" s="637">
        <v>0</v>
      </c>
      <c r="D2415" s="635"/>
    </row>
    <row r="2416" spans="1:4" x14ac:dyDescent="0.2">
      <c r="A2416" s="635" t="s">
        <v>2694</v>
      </c>
      <c r="B2416" s="636">
        <v>214</v>
      </c>
      <c r="C2416" s="637">
        <v>0</v>
      </c>
      <c r="D2416" s="635"/>
    </row>
    <row r="2417" spans="1:4" x14ac:dyDescent="0.2">
      <c r="A2417" s="635" t="s">
        <v>2695</v>
      </c>
      <c r="B2417" s="636">
        <v>155</v>
      </c>
      <c r="C2417" s="637">
        <v>0</v>
      </c>
      <c r="D2417" s="635"/>
    </row>
    <row r="2418" spans="1:4" x14ac:dyDescent="0.2">
      <c r="A2418" s="635" t="s">
        <v>2696</v>
      </c>
      <c r="B2418" s="636">
        <v>392</v>
      </c>
      <c r="C2418" s="637">
        <v>0</v>
      </c>
      <c r="D2418" s="635"/>
    </row>
    <row r="2419" spans="1:4" x14ac:dyDescent="0.2">
      <c r="A2419" s="635" t="s">
        <v>2697</v>
      </c>
      <c r="B2419" s="636">
        <v>237</v>
      </c>
      <c r="C2419" s="637">
        <v>695.85</v>
      </c>
      <c r="D2419" s="635"/>
    </row>
    <row r="2420" spans="1:4" x14ac:dyDescent="0.2">
      <c r="A2420" s="635" t="s">
        <v>2698</v>
      </c>
      <c r="B2420" s="636">
        <v>236</v>
      </c>
      <c r="C2420" s="637">
        <v>0</v>
      </c>
      <c r="D2420" s="635"/>
    </row>
    <row r="2421" spans="1:4" x14ac:dyDescent="0.2">
      <c r="A2421" s="635" t="s">
        <v>2699</v>
      </c>
      <c r="B2421" s="636">
        <v>148</v>
      </c>
      <c r="C2421" s="637">
        <v>107.66</v>
      </c>
      <c r="D2421" s="635"/>
    </row>
    <row r="2422" spans="1:4" x14ac:dyDescent="0.2">
      <c r="A2422" s="635" t="s">
        <v>2700</v>
      </c>
      <c r="B2422" s="636">
        <v>267</v>
      </c>
      <c r="C2422" s="637">
        <v>0</v>
      </c>
      <c r="D2422" s="635"/>
    </row>
    <row r="2423" spans="1:4" x14ac:dyDescent="0.2">
      <c r="A2423" s="635" t="s">
        <v>2701</v>
      </c>
      <c r="B2423" s="636">
        <v>202</v>
      </c>
      <c r="C2423" s="637">
        <v>105.27</v>
      </c>
      <c r="D2423" s="635"/>
    </row>
    <row r="2424" spans="1:4" x14ac:dyDescent="0.2">
      <c r="A2424" s="635" t="s">
        <v>2702</v>
      </c>
      <c r="B2424" s="636">
        <v>157</v>
      </c>
      <c r="C2424" s="637">
        <v>0</v>
      </c>
      <c r="D2424" s="635"/>
    </row>
    <row r="2425" spans="1:4" x14ac:dyDescent="0.2">
      <c r="A2425" s="635" t="s">
        <v>2703</v>
      </c>
      <c r="B2425" s="636">
        <v>193</v>
      </c>
      <c r="C2425" s="637">
        <v>569.54999999999995</v>
      </c>
      <c r="D2425" s="635"/>
    </row>
    <row r="2426" spans="1:4" x14ac:dyDescent="0.2">
      <c r="A2426" s="635" t="s">
        <v>2704</v>
      </c>
      <c r="B2426" s="636">
        <v>419</v>
      </c>
      <c r="C2426" s="637">
        <v>0</v>
      </c>
      <c r="D2426" s="635"/>
    </row>
    <row r="2427" spans="1:4" x14ac:dyDescent="0.2">
      <c r="A2427" s="635" t="s">
        <v>2705</v>
      </c>
      <c r="B2427" s="636">
        <v>159</v>
      </c>
      <c r="C2427" s="637">
        <v>0</v>
      </c>
      <c r="D2427" s="635"/>
    </row>
    <row r="2428" spans="1:4" x14ac:dyDescent="0.2">
      <c r="A2428" s="635" t="s">
        <v>2706</v>
      </c>
      <c r="B2428" s="636">
        <v>402</v>
      </c>
      <c r="C2428" s="637">
        <v>0</v>
      </c>
      <c r="D2428" s="635"/>
    </row>
    <row r="2429" spans="1:4" x14ac:dyDescent="0.2">
      <c r="A2429" s="635" t="s">
        <v>2707</v>
      </c>
      <c r="B2429" s="636">
        <v>535</v>
      </c>
      <c r="C2429" s="637">
        <v>0</v>
      </c>
      <c r="D2429" s="635"/>
    </row>
    <row r="2430" spans="1:4" x14ac:dyDescent="0.2">
      <c r="A2430" s="635" t="s">
        <v>2708</v>
      </c>
      <c r="B2430" s="636">
        <v>210</v>
      </c>
      <c r="C2430" s="637">
        <v>0</v>
      </c>
      <c r="D2430" s="635"/>
    </row>
    <row r="2431" spans="1:4" x14ac:dyDescent="0.2">
      <c r="A2431" s="635" t="s">
        <v>2709</v>
      </c>
      <c r="B2431" s="636">
        <v>226</v>
      </c>
      <c r="C2431" s="637">
        <v>0</v>
      </c>
      <c r="D2431" s="635"/>
    </row>
    <row r="2432" spans="1:4" x14ac:dyDescent="0.2">
      <c r="A2432" s="635" t="s">
        <v>2710</v>
      </c>
      <c r="B2432" s="636">
        <v>302</v>
      </c>
      <c r="C2432" s="637">
        <v>0</v>
      </c>
      <c r="D2432" s="635"/>
    </row>
    <row r="2433" spans="1:4" x14ac:dyDescent="0.2">
      <c r="A2433" s="635" t="s">
        <v>2711</v>
      </c>
      <c r="B2433" s="636">
        <v>53</v>
      </c>
      <c r="C2433" s="637">
        <v>0</v>
      </c>
      <c r="D2433" s="635"/>
    </row>
    <row r="2434" spans="1:4" x14ac:dyDescent="0.2">
      <c r="A2434" s="635" t="s">
        <v>2712</v>
      </c>
      <c r="B2434" s="636">
        <v>90</v>
      </c>
      <c r="C2434" s="637">
        <v>26.66</v>
      </c>
      <c r="D2434" s="635"/>
    </row>
    <row r="2435" spans="1:4" x14ac:dyDescent="0.2">
      <c r="A2435" s="635" t="s">
        <v>2713</v>
      </c>
      <c r="B2435" s="636">
        <v>178</v>
      </c>
      <c r="C2435" s="637">
        <v>4.4000000000000004</v>
      </c>
      <c r="D2435" s="635"/>
    </row>
    <row r="2436" spans="1:4" x14ac:dyDescent="0.2">
      <c r="A2436" s="635" t="s">
        <v>2714</v>
      </c>
      <c r="B2436" s="636">
        <v>202</v>
      </c>
      <c r="C2436" s="637">
        <v>0</v>
      </c>
      <c r="D2436" s="635"/>
    </row>
    <row r="2437" spans="1:4" x14ac:dyDescent="0.2">
      <c r="A2437" s="635" t="s">
        <v>2715</v>
      </c>
      <c r="B2437" s="636">
        <v>217</v>
      </c>
      <c r="C2437" s="637">
        <v>0</v>
      </c>
      <c r="D2437" s="635"/>
    </row>
    <row r="2438" spans="1:4" x14ac:dyDescent="0.2">
      <c r="A2438" s="635" t="s">
        <v>2716</v>
      </c>
      <c r="B2438" s="636">
        <v>120</v>
      </c>
      <c r="C2438" s="637">
        <v>0</v>
      </c>
      <c r="D2438" s="635"/>
    </row>
    <row r="2439" spans="1:4" x14ac:dyDescent="0.2">
      <c r="A2439" s="635" t="s">
        <v>2717</v>
      </c>
      <c r="B2439" s="636">
        <v>203</v>
      </c>
      <c r="C2439" s="637">
        <v>0</v>
      </c>
      <c r="D2439" s="635"/>
    </row>
    <row r="2440" spans="1:4" x14ac:dyDescent="0.2">
      <c r="A2440" s="635" t="s">
        <v>2718</v>
      </c>
      <c r="B2440" s="636">
        <v>114</v>
      </c>
      <c r="C2440" s="637">
        <v>0</v>
      </c>
      <c r="D2440" s="635"/>
    </row>
    <row r="2441" spans="1:4" x14ac:dyDescent="0.2">
      <c r="A2441" s="635" t="s">
        <v>2719</v>
      </c>
      <c r="B2441" s="636">
        <v>308</v>
      </c>
      <c r="C2441" s="637">
        <v>0</v>
      </c>
      <c r="D2441" s="635"/>
    </row>
    <row r="2442" spans="1:4" x14ac:dyDescent="0.2">
      <c r="A2442" s="635" t="s">
        <v>2720</v>
      </c>
      <c r="B2442" s="636">
        <v>113</v>
      </c>
      <c r="C2442" s="637">
        <v>8.98</v>
      </c>
      <c r="D2442" s="635"/>
    </row>
    <row r="2443" spans="1:4" x14ac:dyDescent="0.2">
      <c r="A2443" s="635" t="s">
        <v>2721</v>
      </c>
      <c r="B2443" s="636">
        <v>164</v>
      </c>
      <c r="C2443" s="637">
        <v>20.81</v>
      </c>
      <c r="D2443" s="635"/>
    </row>
    <row r="2444" spans="1:4" x14ac:dyDescent="0.2">
      <c r="A2444" s="635" t="s">
        <v>2722</v>
      </c>
      <c r="B2444" s="636">
        <v>429</v>
      </c>
      <c r="C2444" s="637">
        <v>12.49</v>
      </c>
      <c r="D2444" s="635"/>
    </row>
    <row r="2445" spans="1:4" x14ac:dyDescent="0.2">
      <c r="A2445" s="635" t="s">
        <v>2723</v>
      </c>
      <c r="B2445" s="636">
        <v>192</v>
      </c>
      <c r="C2445" s="637">
        <v>528.37</v>
      </c>
      <c r="D2445" s="635"/>
    </row>
    <row r="2446" spans="1:4" x14ac:dyDescent="0.2">
      <c r="A2446" s="635" t="s">
        <v>2724</v>
      </c>
      <c r="B2446" s="636">
        <v>85</v>
      </c>
      <c r="C2446" s="637">
        <v>0</v>
      </c>
      <c r="D2446" s="635"/>
    </row>
    <row r="2447" spans="1:4" x14ac:dyDescent="0.2">
      <c r="A2447" s="635" t="s">
        <v>2725</v>
      </c>
      <c r="B2447" s="636">
        <v>331</v>
      </c>
      <c r="C2447" s="637">
        <v>0</v>
      </c>
      <c r="D2447" s="635"/>
    </row>
    <row r="2448" spans="1:4" x14ac:dyDescent="0.2">
      <c r="A2448" s="635" t="s">
        <v>2726</v>
      </c>
      <c r="B2448" s="636">
        <v>359</v>
      </c>
      <c r="C2448" s="637">
        <v>0</v>
      </c>
      <c r="D2448" s="635"/>
    </row>
    <row r="2449" spans="1:4" x14ac:dyDescent="0.2">
      <c r="A2449" s="635" t="s">
        <v>2727</v>
      </c>
      <c r="B2449" s="636">
        <v>211</v>
      </c>
      <c r="C2449" s="637">
        <v>0</v>
      </c>
      <c r="D2449" s="635"/>
    </row>
    <row r="2450" spans="1:4" x14ac:dyDescent="0.2">
      <c r="A2450" s="635" t="s">
        <v>2728</v>
      </c>
      <c r="B2450" s="636">
        <v>294</v>
      </c>
      <c r="C2450" s="637">
        <v>0</v>
      </c>
      <c r="D2450" s="635"/>
    </row>
    <row r="2451" spans="1:4" x14ac:dyDescent="0.2">
      <c r="A2451" s="635" t="s">
        <v>2729</v>
      </c>
      <c r="B2451" s="636">
        <v>410</v>
      </c>
      <c r="C2451" s="637">
        <v>0</v>
      </c>
      <c r="D2451" s="635"/>
    </row>
    <row r="2452" spans="1:4" x14ac:dyDescent="0.2">
      <c r="A2452" s="635" t="s">
        <v>2730</v>
      </c>
      <c r="B2452" s="636">
        <v>256</v>
      </c>
      <c r="C2452" s="637">
        <v>0</v>
      </c>
      <c r="D2452" s="635"/>
    </row>
    <row r="2453" spans="1:4" x14ac:dyDescent="0.2">
      <c r="A2453" s="635" t="s">
        <v>2731</v>
      </c>
      <c r="B2453" s="636">
        <v>182</v>
      </c>
      <c r="C2453" s="637">
        <v>228.95</v>
      </c>
      <c r="D2453" s="635"/>
    </row>
    <row r="2454" spans="1:4" x14ac:dyDescent="0.2">
      <c r="A2454" s="635" t="s">
        <v>2732</v>
      </c>
      <c r="B2454" s="636">
        <v>297</v>
      </c>
      <c r="C2454" s="637">
        <v>0</v>
      </c>
      <c r="D2454" s="635"/>
    </row>
    <row r="2455" spans="1:4" x14ac:dyDescent="0.2">
      <c r="A2455" s="635" t="s">
        <v>2734</v>
      </c>
      <c r="B2455" s="636">
        <v>320</v>
      </c>
      <c r="C2455" s="637">
        <v>311.55</v>
      </c>
      <c r="D2455" s="635"/>
    </row>
    <row r="2456" spans="1:4" x14ac:dyDescent="0.2">
      <c r="A2456" s="635" t="s">
        <v>2735</v>
      </c>
      <c r="B2456" s="636">
        <v>202</v>
      </c>
      <c r="C2456" s="637">
        <v>0</v>
      </c>
      <c r="D2456" s="635"/>
    </row>
    <row r="2457" spans="1:4" x14ac:dyDescent="0.2">
      <c r="A2457" s="635" t="s">
        <v>2736</v>
      </c>
      <c r="B2457" s="636">
        <v>111</v>
      </c>
      <c r="C2457" s="637">
        <v>0</v>
      </c>
      <c r="D2457" s="635"/>
    </row>
    <row r="2458" spans="1:4" x14ac:dyDescent="0.2">
      <c r="A2458" s="635" t="s">
        <v>2737</v>
      </c>
      <c r="B2458" s="636">
        <v>307</v>
      </c>
      <c r="C2458" s="637">
        <v>0</v>
      </c>
      <c r="D2458" s="635"/>
    </row>
    <row r="2459" spans="1:4" x14ac:dyDescent="0.2">
      <c r="A2459" s="635" t="s">
        <v>2738</v>
      </c>
      <c r="B2459" s="636">
        <v>333</v>
      </c>
      <c r="C2459" s="637">
        <v>51.53</v>
      </c>
      <c r="D2459" s="635"/>
    </row>
    <row r="2460" spans="1:4" x14ac:dyDescent="0.2">
      <c r="A2460" s="635" t="s">
        <v>2739</v>
      </c>
      <c r="B2460" s="636">
        <v>191</v>
      </c>
      <c r="C2460" s="637">
        <v>37.770000000000003</v>
      </c>
      <c r="D2460" s="635"/>
    </row>
    <row r="2461" spans="1:4" x14ac:dyDescent="0.2">
      <c r="A2461" s="635" t="s">
        <v>2740</v>
      </c>
      <c r="B2461" s="636">
        <v>339</v>
      </c>
      <c r="C2461" s="637">
        <v>0</v>
      </c>
      <c r="D2461" s="635"/>
    </row>
    <row r="2462" spans="1:4" x14ac:dyDescent="0.2">
      <c r="A2462" s="635" t="s">
        <v>2741</v>
      </c>
      <c r="B2462" s="636">
        <v>285</v>
      </c>
      <c r="C2462" s="637">
        <v>0</v>
      </c>
      <c r="D2462" s="635"/>
    </row>
    <row r="2463" spans="1:4" x14ac:dyDescent="0.2">
      <c r="A2463" s="635" t="s">
        <v>2742</v>
      </c>
      <c r="B2463" s="636">
        <v>86</v>
      </c>
      <c r="C2463" s="637">
        <v>0</v>
      </c>
      <c r="D2463" s="635"/>
    </row>
    <row r="2464" spans="1:4" x14ac:dyDescent="0.2">
      <c r="A2464" s="635" t="s">
        <v>2743</v>
      </c>
      <c r="B2464" s="636">
        <v>218</v>
      </c>
      <c r="C2464" s="637">
        <v>299.29000000000002</v>
      </c>
      <c r="D2464" s="635"/>
    </row>
    <row r="2465" spans="1:4" x14ac:dyDescent="0.2">
      <c r="A2465" s="635" t="s">
        <v>2744</v>
      </c>
      <c r="B2465" s="636">
        <v>169</v>
      </c>
      <c r="C2465" s="637">
        <v>465.98</v>
      </c>
      <c r="D2465" s="635"/>
    </row>
    <row r="2466" spans="1:4" x14ac:dyDescent="0.2">
      <c r="A2466" s="635" t="s">
        <v>2745</v>
      </c>
      <c r="B2466" s="636">
        <v>225</v>
      </c>
      <c r="C2466" s="637">
        <v>0</v>
      </c>
      <c r="D2466" s="635"/>
    </row>
    <row r="2467" spans="1:4" x14ac:dyDescent="0.2">
      <c r="A2467" s="635" t="s">
        <v>2746</v>
      </c>
      <c r="B2467" s="636">
        <v>172</v>
      </c>
      <c r="C2467" s="637">
        <v>0</v>
      </c>
      <c r="D2467" s="635"/>
    </row>
    <row r="2468" spans="1:4" x14ac:dyDescent="0.2">
      <c r="A2468" s="635" t="s">
        <v>2747</v>
      </c>
      <c r="B2468" s="636">
        <v>304</v>
      </c>
      <c r="C2468" s="637">
        <v>0</v>
      </c>
      <c r="D2468" s="635"/>
    </row>
    <row r="2469" spans="1:4" x14ac:dyDescent="0.2">
      <c r="A2469" s="635" t="s">
        <v>2748</v>
      </c>
      <c r="B2469" s="636">
        <v>204</v>
      </c>
      <c r="C2469" s="637">
        <v>82.89</v>
      </c>
      <c r="D2469" s="635"/>
    </row>
    <row r="2470" spans="1:4" x14ac:dyDescent="0.2">
      <c r="A2470" s="635" t="s">
        <v>2749</v>
      </c>
      <c r="B2470" s="636">
        <v>255</v>
      </c>
      <c r="C2470" s="637">
        <v>317.06</v>
      </c>
      <c r="D2470" s="635"/>
    </row>
    <row r="2471" spans="1:4" x14ac:dyDescent="0.2">
      <c r="A2471" s="635" t="s">
        <v>2750</v>
      </c>
      <c r="B2471" s="636">
        <v>275</v>
      </c>
      <c r="C2471" s="637">
        <v>0</v>
      </c>
      <c r="D2471" s="635"/>
    </row>
    <row r="2472" spans="1:4" x14ac:dyDescent="0.2">
      <c r="A2472" s="635" t="s">
        <v>2751</v>
      </c>
      <c r="B2472" s="636">
        <v>261</v>
      </c>
      <c r="C2472" s="637">
        <v>0</v>
      </c>
      <c r="D2472" s="635"/>
    </row>
    <row r="2473" spans="1:4" x14ac:dyDescent="0.2">
      <c r="A2473" s="635" t="s">
        <v>2752</v>
      </c>
      <c r="B2473" s="636">
        <v>189</v>
      </c>
      <c r="C2473" s="637">
        <v>387.09</v>
      </c>
      <c r="D2473" s="635"/>
    </row>
    <row r="2474" spans="1:4" x14ac:dyDescent="0.2">
      <c r="A2474" s="635" t="s">
        <v>2753</v>
      </c>
      <c r="B2474" s="636">
        <v>198</v>
      </c>
      <c r="C2474" s="637">
        <v>0</v>
      </c>
      <c r="D2474" s="635"/>
    </row>
    <row r="2475" spans="1:4" x14ac:dyDescent="0.2">
      <c r="A2475" s="635" t="s">
        <v>2754</v>
      </c>
      <c r="B2475" s="636">
        <v>377</v>
      </c>
      <c r="C2475" s="637">
        <v>0</v>
      </c>
      <c r="D2475" s="635"/>
    </row>
    <row r="2476" spans="1:4" x14ac:dyDescent="0.2">
      <c r="A2476" s="635" t="s">
        <v>2755</v>
      </c>
      <c r="B2476" s="636">
        <v>117</v>
      </c>
      <c r="C2476" s="637">
        <v>0</v>
      </c>
      <c r="D2476" s="635"/>
    </row>
    <row r="2477" spans="1:4" x14ac:dyDescent="0.2">
      <c r="A2477" s="635" t="s">
        <v>2756</v>
      </c>
      <c r="B2477" s="636">
        <v>238</v>
      </c>
      <c r="C2477" s="637">
        <v>0</v>
      </c>
      <c r="D2477" s="635"/>
    </row>
    <row r="2478" spans="1:4" x14ac:dyDescent="0.2">
      <c r="A2478" s="635" t="s">
        <v>2757</v>
      </c>
      <c r="B2478" s="636">
        <v>352</v>
      </c>
      <c r="C2478" s="637">
        <v>0</v>
      </c>
      <c r="D2478" s="635"/>
    </row>
    <row r="2479" spans="1:4" x14ac:dyDescent="0.2">
      <c r="A2479" s="635" t="s">
        <v>2758</v>
      </c>
      <c r="B2479" s="636">
        <v>178</v>
      </c>
      <c r="C2479" s="637">
        <v>0</v>
      </c>
      <c r="D2479" s="635"/>
    </row>
    <row r="2480" spans="1:4" x14ac:dyDescent="0.2">
      <c r="A2480" s="635" t="s">
        <v>2759</v>
      </c>
      <c r="B2480" s="636">
        <v>213</v>
      </c>
      <c r="C2480" s="637">
        <v>0</v>
      </c>
      <c r="D2480" s="635"/>
    </row>
    <row r="2481" spans="1:4" x14ac:dyDescent="0.2">
      <c r="A2481" s="635" t="s">
        <v>2760</v>
      </c>
      <c r="B2481" s="636">
        <v>204</v>
      </c>
      <c r="C2481" s="637">
        <v>0</v>
      </c>
      <c r="D2481" s="635"/>
    </row>
    <row r="2482" spans="1:4" x14ac:dyDescent="0.2">
      <c r="A2482" s="635" t="s">
        <v>2761</v>
      </c>
      <c r="B2482" s="636">
        <v>172</v>
      </c>
      <c r="C2482" s="637">
        <v>0</v>
      </c>
      <c r="D2482" s="635"/>
    </row>
    <row r="2483" spans="1:4" x14ac:dyDescent="0.2">
      <c r="A2483" s="635" t="s">
        <v>2762</v>
      </c>
      <c r="B2483" s="636">
        <v>243</v>
      </c>
      <c r="C2483" s="637">
        <v>0</v>
      </c>
      <c r="D2483" s="635"/>
    </row>
    <row r="2484" spans="1:4" x14ac:dyDescent="0.2">
      <c r="A2484" s="635" t="s">
        <v>2763</v>
      </c>
      <c r="B2484" s="636">
        <v>162</v>
      </c>
      <c r="C2484" s="637">
        <v>131.27000000000001</v>
      </c>
      <c r="D2484" s="635"/>
    </row>
    <row r="2485" spans="1:4" x14ac:dyDescent="0.2">
      <c r="A2485" s="635" t="s">
        <v>2764</v>
      </c>
      <c r="B2485" s="636">
        <v>452</v>
      </c>
      <c r="C2485" s="637">
        <v>0</v>
      </c>
      <c r="D2485" s="635"/>
    </row>
    <row r="2486" spans="1:4" x14ac:dyDescent="0.2">
      <c r="A2486" s="635" t="s">
        <v>2765</v>
      </c>
      <c r="B2486" s="636">
        <v>127</v>
      </c>
      <c r="C2486" s="637">
        <v>2.34</v>
      </c>
      <c r="D2486" s="635"/>
    </row>
    <row r="2487" spans="1:4" x14ac:dyDescent="0.2">
      <c r="A2487" s="635" t="s">
        <v>2766</v>
      </c>
      <c r="B2487" s="636">
        <v>279</v>
      </c>
      <c r="C2487" s="637">
        <v>0</v>
      </c>
      <c r="D2487" s="635"/>
    </row>
    <row r="2488" spans="1:4" x14ac:dyDescent="0.2">
      <c r="A2488" s="635" t="s">
        <v>2767</v>
      </c>
      <c r="B2488" s="636">
        <v>231</v>
      </c>
      <c r="C2488" s="637">
        <v>0</v>
      </c>
      <c r="D2488" s="635"/>
    </row>
    <row r="2489" spans="1:4" x14ac:dyDescent="0.2">
      <c r="A2489" s="635" t="s">
        <v>2768</v>
      </c>
      <c r="B2489" s="636">
        <v>194</v>
      </c>
      <c r="C2489" s="637">
        <v>0</v>
      </c>
      <c r="D2489" s="635"/>
    </row>
    <row r="2490" spans="1:4" x14ac:dyDescent="0.2">
      <c r="A2490" s="635" t="s">
        <v>2769</v>
      </c>
      <c r="B2490" s="636">
        <v>205</v>
      </c>
      <c r="C2490" s="637">
        <v>0</v>
      </c>
      <c r="D2490" s="635"/>
    </row>
    <row r="2491" spans="1:4" x14ac:dyDescent="0.2">
      <c r="A2491" s="635" t="s">
        <v>2770</v>
      </c>
      <c r="B2491" s="636">
        <v>185</v>
      </c>
      <c r="C2491" s="637">
        <v>0</v>
      </c>
      <c r="D2491" s="635"/>
    </row>
    <row r="2492" spans="1:4" x14ac:dyDescent="0.2">
      <c r="A2492" s="635" t="s">
        <v>2771</v>
      </c>
      <c r="B2492" s="636">
        <v>378</v>
      </c>
      <c r="C2492" s="637">
        <v>577.16999999999996</v>
      </c>
      <c r="D2492" s="635"/>
    </row>
    <row r="2493" spans="1:4" x14ac:dyDescent="0.2">
      <c r="A2493" s="635" t="s">
        <v>2772</v>
      </c>
      <c r="B2493" s="636">
        <v>178</v>
      </c>
      <c r="C2493" s="637">
        <v>162.43</v>
      </c>
      <c r="D2493" s="635"/>
    </row>
    <row r="2494" spans="1:4" x14ac:dyDescent="0.2">
      <c r="A2494" s="635" t="s">
        <v>2773</v>
      </c>
      <c r="B2494" s="636">
        <v>371</v>
      </c>
      <c r="C2494" s="637">
        <v>0</v>
      </c>
      <c r="D2494" s="635"/>
    </row>
    <row r="2495" spans="1:4" x14ac:dyDescent="0.2">
      <c r="A2495" s="635" t="s">
        <v>2774</v>
      </c>
      <c r="B2495" s="636">
        <v>110</v>
      </c>
      <c r="C2495" s="637">
        <v>0</v>
      </c>
      <c r="D2495" s="635"/>
    </row>
    <row r="2496" spans="1:4" x14ac:dyDescent="0.2">
      <c r="A2496" s="635" t="s">
        <v>2775</v>
      </c>
      <c r="B2496" s="636">
        <v>225</v>
      </c>
      <c r="C2496" s="637">
        <v>0</v>
      </c>
      <c r="D2496" s="635"/>
    </row>
    <row r="2497" spans="1:4" x14ac:dyDescent="0.2">
      <c r="A2497" s="635" t="s">
        <v>2776</v>
      </c>
      <c r="B2497" s="636">
        <v>99</v>
      </c>
      <c r="C2497" s="637">
        <v>4.1399999999999997</v>
      </c>
      <c r="D2497" s="635"/>
    </row>
    <row r="2498" spans="1:4" x14ac:dyDescent="0.2">
      <c r="A2498" s="635" t="s">
        <v>2777</v>
      </c>
      <c r="B2498" s="636">
        <v>205</v>
      </c>
      <c r="C2498" s="637">
        <v>0</v>
      </c>
      <c r="D2498" s="635"/>
    </row>
    <row r="2499" spans="1:4" x14ac:dyDescent="0.2">
      <c r="A2499" s="635" t="s">
        <v>2778</v>
      </c>
      <c r="B2499" s="636">
        <v>309</v>
      </c>
      <c r="C2499" s="637">
        <v>0</v>
      </c>
      <c r="D2499" s="635"/>
    </row>
    <row r="2500" spans="1:4" x14ac:dyDescent="0.2">
      <c r="A2500" s="635" t="s">
        <v>2779</v>
      </c>
      <c r="B2500" s="636">
        <v>596</v>
      </c>
      <c r="C2500" s="637">
        <v>30.03</v>
      </c>
      <c r="D2500" s="635"/>
    </row>
    <row r="2501" spans="1:4" x14ac:dyDescent="0.2">
      <c r="A2501" s="635" t="s">
        <v>2780</v>
      </c>
      <c r="B2501" s="636">
        <v>193</v>
      </c>
      <c r="C2501" s="637">
        <v>55.79</v>
      </c>
      <c r="D2501" s="635"/>
    </row>
    <row r="2502" spans="1:4" x14ac:dyDescent="0.2">
      <c r="A2502" s="635" t="s">
        <v>2781</v>
      </c>
      <c r="B2502" s="636">
        <v>20</v>
      </c>
      <c r="C2502" s="637">
        <v>0</v>
      </c>
      <c r="D2502" s="635" t="s">
        <v>344</v>
      </c>
    </row>
    <row r="2503" spans="1:4" x14ac:dyDescent="0.2">
      <c r="A2503" s="635" t="s">
        <v>2782</v>
      </c>
      <c r="B2503" s="636">
        <v>226</v>
      </c>
      <c r="C2503" s="637">
        <v>0</v>
      </c>
      <c r="D2503" s="635"/>
    </row>
    <row r="2504" spans="1:4" x14ac:dyDescent="0.2">
      <c r="A2504" s="635" t="s">
        <v>2783</v>
      </c>
      <c r="B2504" s="636">
        <v>142</v>
      </c>
      <c r="C2504" s="637">
        <v>0</v>
      </c>
      <c r="D2504" s="635"/>
    </row>
    <row r="2505" spans="1:4" x14ac:dyDescent="0.2">
      <c r="A2505" s="635" t="s">
        <v>2784</v>
      </c>
      <c r="B2505" s="636">
        <v>235</v>
      </c>
      <c r="C2505" s="637">
        <v>0</v>
      </c>
      <c r="D2505" s="635"/>
    </row>
    <row r="2506" spans="1:4" x14ac:dyDescent="0.2">
      <c r="A2506" s="635" t="s">
        <v>2785</v>
      </c>
      <c r="B2506" s="636">
        <v>145</v>
      </c>
      <c r="C2506" s="637">
        <v>0</v>
      </c>
      <c r="D2506" s="635"/>
    </row>
    <row r="2507" spans="1:4" x14ac:dyDescent="0.2">
      <c r="A2507" s="635" t="s">
        <v>2786</v>
      </c>
      <c r="B2507" s="636">
        <v>84</v>
      </c>
      <c r="C2507" s="637">
        <v>58.75</v>
      </c>
      <c r="D2507" s="635"/>
    </row>
    <row r="2508" spans="1:4" x14ac:dyDescent="0.2">
      <c r="A2508" s="635" t="s">
        <v>2787</v>
      </c>
      <c r="B2508" s="636">
        <v>191</v>
      </c>
      <c r="C2508" s="637">
        <v>0</v>
      </c>
      <c r="D2508" s="635"/>
    </row>
    <row r="2509" spans="1:4" x14ac:dyDescent="0.2">
      <c r="A2509" s="635" t="s">
        <v>2788</v>
      </c>
      <c r="B2509" s="636">
        <v>257</v>
      </c>
      <c r="C2509" s="637">
        <v>0</v>
      </c>
      <c r="D2509" s="635"/>
    </row>
    <row r="2510" spans="1:4" x14ac:dyDescent="0.2">
      <c r="A2510" s="635" t="s">
        <v>2790</v>
      </c>
      <c r="B2510" s="636">
        <v>230</v>
      </c>
      <c r="C2510" s="637">
        <v>9.69</v>
      </c>
      <c r="D2510" s="635"/>
    </row>
    <row r="2511" spans="1:4" x14ac:dyDescent="0.2">
      <c r="A2511" s="635" t="s">
        <v>2791</v>
      </c>
      <c r="B2511" s="636">
        <v>186</v>
      </c>
      <c r="C2511" s="637">
        <v>0.76</v>
      </c>
      <c r="D2511" s="635"/>
    </row>
    <row r="2512" spans="1:4" x14ac:dyDescent="0.2">
      <c r="A2512" s="635" t="s">
        <v>2792</v>
      </c>
      <c r="B2512" s="636">
        <v>76</v>
      </c>
      <c r="C2512" s="637">
        <v>139.16999999999999</v>
      </c>
      <c r="D2512" s="635"/>
    </row>
    <row r="2513" spans="1:4" x14ac:dyDescent="0.2">
      <c r="A2513" s="635" t="s">
        <v>2793</v>
      </c>
      <c r="B2513" s="636">
        <v>408</v>
      </c>
      <c r="C2513" s="637">
        <v>133.22</v>
      </c>
      <c r="D2513" s="635"/>
    </row>
    <row r="2514" spans="1:4" x14ac:dyDescent="0.2">
      <c r="A2514" s="635" t="s">
        <v>2794</v>
      </c>
      <c r="B2514" s="636">
        <v>36</v>
      </c>
      <c r="C2514" s="637">
        <v>0</v>
      </c>
      <c r="D2514" s="635" t="s">
        <v>344</v>
      </c>
    </row>
    <row r="2515" spans="1:4" x14ac:dyDescent="0.2">
      <c r="A2515" s="635" t="s">
        <v>2795</v>
      </c>
      <c r="B2515" s="636">
        <v>80</v>
      </c>
      <c r="C2515" s="637">
        <v>0</v>
      </c>
      <c r="D2515" s="635"/>
    </row>
    <row r="2516" spans="1:4" x14ac:dyDescent="0.2">
      <c r="A2516" s="635" t="s">
        <v>2796</v>
      </c>
      <c r="B2516" s="636">
        <v>214</v>
      </c>
      <c r="C2516" s="637">
        <v>27.64</v>
      </c>
      <c r="D2516" s="635"/>
    </row>
    <row r="2517" spans="1:4" x14ac:dyDescent="0.2">
      <c r="A2517" s="635" t="s">
        <v>2797</v>
      </c>
      <c r="B2517" s="636">
        <v>45</v>
      </c>
      <c r="C2517" s="637">
        <v>0</v>
      </c>
      <c r="D2517" s="635"/>
    </row>
    <row r="2518" spans="1:4" x14ac:dyDescent="0.2">
      <c r="A2518" s="635" t="s">
        <v>2798</v>
      </c>
      <c r="B2518" s="636">
        <v>57</v>
      </c>
      <c r="C2518" s="637">
        <v>0</v>
      </c>
      <c r="D2518" s="635"/>
    </row>
    <row r="2519" spans="1:4" x14ac:dyDescent="0.2">
      <c r="A2519" s="635" t="s">
        <v>2799</v>
      </c>
      <c r="B2519" s="636">
        <v>131</v>
      </c>
      <c r="C2519" s="637">
        <v>200.52</v>
      </c>
      <c r="D2519" s="635"/>
    </row>
    <row r="2520" spans="1:4" x14ac:dyDescent="0.2">
      <c r="A2520" s="635" t="s">
        <v>2800</v>
      </c>
      <c r="B2520" s="636">
        <v>169</v>
      </c>
      <c r="C2520" s="637">
        <v>93.47</v>
      </c>
      <c r="D2520" s="635"/>
    </row>
    <row r="2521" spans="1:4" x14ac:dyDescent="0.2">
      <c r="A2521" s="635" t="s">
        <v>2801</v>
      </c>
      <c r="B2521" s="636">
        <v>91</v>
      </c>
      <c r="C2521" s="637">
        <v>168.26</v>
      </c>
      <c r="D2521" s="635"/>
    </row>
    <row r="2522" spans="1:4" x14ac:dyDescent="0.2">
      <c r="A2522" s="635" t="s">
        <v>2802</v>
      </c>
      <c r="B2522" s="636">
        <v>209</v>
      </c>
      <c r="C2522" s="637">
        <v>0</v>
      </c>
      <c r="D2522" s="635"/>
    </row>
    <row r="2523" spans="1:4" x14ac:dyDescent="0.2">
      <c r="A2523" s="635" t="s">
        <v>2803</v>
      </c>
      <c r="B2523" s="636">
        <v>146</v>
      </c>
      <c r="C2523" s="637">
        <v>418.79</v>
      </c>
      <c r="D2523" s="635"/>
    </row>
    <row r="2524" spans="1:4" x14ac:dyDescent="0.2">
      <c r="A2524" s="635" t="s">
        <v>2804</v>
      </c>
      <c r="B2524" s="636">
        <v>242</v>
      </c>
      <c r="C2524" s="637">
        <v>454.85</v>
      </c>
      <c r="D2524" s="635"/>
    </row>
    <row r="2525" spans="1:4" x14ac:dyDescent="0.2">
      <c r="A2525" s="635" t="s">
        <v>2805</v>
      </c>
      <c r="B2525" s="636">
        <v>213</v>
      </c>
      <c r="C2525" s="637">
        <v>0.53</v>
      </c>
      <c r="D2525" s="635"/>
    </row>
    <row r="2526" spans="1:4" x14ac:dyDescent="0.2">
      <c r="A2526" s="635" t="s">
        <v>2806</v>
      </c>
      <c r="B2526" s="636">
        <v>92</v>
      </c>
      <c r="C2526" s="637">
        <v>111.9</v>
      </c>
      <c r="D2526" s="635"/>
    </row>
    <row r="2527" spans="1:4" x14ac:dyDescent="0.2">
      <c r="A2527" s="635" t="s">
        <v>2807</v>
      </c>
      <c r="B2527" s="636">
        <v>307</v>
      </c>
      <c r="C2527" s="637">
        <v>146.76</v>
      </c>
      <c r="D2527" s="635"/>
    </row>
    <row r="2528" spans="1:4" x14ac:dyDescent="0.2">
      <c r="A2528" s="635" t="s">
        <v>2808</v>
      </c>
      <c r="B2528" s="636">
        <v>156</v>
      </c>
      <c r="C2528" s="637">
        <v>453.53</v>
      </c>
      <c r="D2528" s="635"/>
    </row>
    <row r="2529" spans="1:4" x14ac:dyDescent="0.2">
      <c r="A2529" s="635" t="s">
        <v>2809</v>
      </c>
      <c r="B2529" s="636">
        <v>201</v>
      </c>
      <c r="C2529" s="637">
        <v>0</v>
      </c>
      <c r="D2529" s="635"/>
    </row>
    <row r="2530" spans="1:4" x14ac:dyDescent="0.2">
      <c r="A2530" s="635" t="s">
        <v>2810</v>
      </c>
      <c r="B2530" s="636">
        <v>344</v>
      </c>
      <c r="C2530" s="637">
        <v>257.24</v>
      </c>
      <c r="D2530" s="635"/>
    </row>
    <row r="2531" spans="1:4" x14ac:dyDescent="0.2">
      <c r="A2531" s="635" t="s">
        <v>2811</v>
      </c>
      <c r="B2531" s="636">
        <v>99</v>
      </c>
      <c r="C2531" s="637">
        <v>0</v>
      </c>
      <c r="D2531" s="635"/>
    </row>
    <row r="2532" spans="1:4" x14ac:dyDescent="0.2">
      <c r="A2532" s="635" t="s">
        <v>2812</v>
      </c>
      <c r="B2532" s="636">
        <v>177</v>
      </c>
      <c r="C2532" s="637">
        <v>0</v>
      </c>
      <c r="D2532" s="635"/>
    </row>
    <row r="2533" spans="1:4" x14ac:dyDescent="0.2">
      <c r="A2533" s="635" t="s">
        <v>2813</v>
      </c>
      <c r="B2533" s="636">
        <v>229</v>
      </c>
      <c r="C2533" s="637">
        <v>0</v>
      </c>
      <c r="D2533" s="635"/>
    </row>
    <row r="2534" spans="1:4" x14ac:dyDescent="0.2">
      <c r="A2534" s="635" t="s">
        <v>2814</v>
      </c>
      <c r="B2534" s="636">
        <v>119</v>
      </c>
      <c r="C2534" s="637">
        <v>277.98</v>
      </c>
      <c r="D2534" s="635"/>
    </row>
    <row r="2535" spans="1:4" x14ac:dyDescent="0.2">
      <c r="A2535" s="635" t="s">
        <v>2815</v>
      </c>
      <c r="B2535" s="636">
        <v>305</v>
      </c>
      <c r="C2535" s="637">
        <v>302.08999999999997</v>
      </c>
      <c r="D2535" s="635"/>
    </row>
    <row r="2536" spans="1:4" x14ac:dyDescent="0.2">
      <c r="A2536" s="635" t="s">
        <v>2816</v>
      </c>
      <c r="B2536" s="636">
        <v>343</v>
      </c>
      <c r="C2536" s="637">
        <v>0</v>
      </c>
      <c r="D2536" s="635"/>
    </row>
    <row r="2537" spans="1:4" x14ac:dyDescent="0.2">
      <c r="A2537" s="635" t="s">
        <v>2817</v>
      </c>
      <c r="B2537" s="636">
        <v>190</v>
      </c>
      <c r="C2537" s="637">
        <v>14.37</v>
      </c>
      <c r="D2537" s="635"/>
    </row>
    <row r="2538" spans="1:4" x14ac:dyDescent="0.2">
      <c r="A2538" s="635" t="s">
        <v>2818</v>
      </c>
      <c r="B2538" s="636">
        <v>119</v>
      </c>
      <c r="C2538" s="637">
        <v>29.72</v>
      </c>
      <c r="D2538" s="635"/>
    </row>
    <row r="2539" spans="1:4" x14ac:dyDescent="0.2">
      <c r="A2539" s="635" t="s">
        <v>2819</v>
      </c>
      <c r="B2539" s="636">
        <v>196</v>
      </c>
      <c r="C2539" s="637">
        <v>0</v>
      </c>
      <c r="D2539" s="635"/>
    </row>
    <row r="2540" spans="1:4" x14ac:dyDescent="0.2">
      <c r="A2540" s="635" t="s">
        <v>2820</v>
      </c>
      <c r="B2540" s="636">
        <v>418</v>
      </c>
      <c r="C2540" s="637">
        <v>0</v>
      </c>
      <c r="D2540" s="635"/>
    </row>
    <row r="2541" spans="1:4" x14ac:dyDescent="0.2">
      <c r="A2541" s="635" t="s">
        <v>2821</v>
      </c>
      <c r="B2541" s="636">
        <v>159</v>
      </c>
      <c r="C2541" s="637">
        <v>0</v>
      </c>
      <c r="D2541" s="635"/>
    </row>
    <row r="2542" spans="1:4" x14ac:dyDescent="0.2">
      <c r="A2542" s="635" t="s">
        <v>2822</v>
      </c>
      <c r="B2542" s="636">
        <v>282</v>
      </c>
      <c r="C2542" s="637">
        <v>0</v>
      </c>
      <c r="D2542" s="635"/>
    </row>
    <row r="2543" spans="1:4" x14ac:dyDescent="0.2">
      <c r="A2543" s="635" t="s">
        <v>2823</v>
      </c>
      <c r="B2543" s="636">
        <v>264</v>
      </c>
      <c r="C2543" s="637">
        <v>0</v>
      </c>
      <c r="D2543" s="635"/>
    </row>
    <row r="2544" spans="1:4" x14ac:dyDescent="0.2">
      <c r="A2544" s="635" t="s">
        <v>2824</v>
      </c>
      <c r="B2544" s="636">
        <v>322</v>
      </c>
      <c r="C2544" s="637">
        <v>128.02000000000001</v>
      </c>
      <c r="D2544" s="635"/>
    </row>
    <row r="2545" spans="1:4" x14ac:dyDescent="0.2">
      <c r="A2545" s="635" t="s">
        <v>2825</v>
      </c>
      <c r="B2545" s="636">
        <v>218</v>
      </c>
      <c r="C2545" s="637">
        <v>0</v>
      </c>
      <c r="D2545" s="635"/>
    </row>
    <row r="2546" spans="1:4" x14ac:dyDescent="0.2">
      <c r="A2546" s="635" t="s">
        <v>2826</v>
      </c>
      <c r="B2546" s="636">
        <v>244</v>
      </c>
      <c r="C2546" s="637">
        <v>0</v>
      </c>
      <c r="D2546" s="635"/>
    </row>
    <row r="2547" spans="1:4" x14ac:dyDescent="0.2">
      <c r="A2547" s="635" t="s">
        <v>2827</v>
      </c>
      <c r="B2547" s="636">
        <v>240</v>
      </c>
      <c r="C2547" s="637">
        <v>88.8</v>
      </c>
      <c r="D2547" s="635"/>
    </row>
    <row r="2548" spans="1:4" x14ac:dyDescent="0.2">
      <c r="A2548" s="635" t="s">
        <v>2828</v>
      </c>
      <c r="B2548" s="636">
        <v>410</v>
      </c>
      <c r="C2548" s="637">
        <v>357.54</v>
      </c>
      <c r="D2548" s="635"/>
    </row>
    <row r="2549" spans="1:4" x14ac:dyDescent="0.2">
      <c r="A2549" s="635" t="s">
        <v>2829</v>
      </c>
      <c r="B2549" s="636">
        <v>338</v>
      </c>
      <c r="C2549" s="637">
        <v>264.93</v>
      </c>
      <c r="D2549" s="635"/>
    </row>
    <row r="2550" spans="1:4" x14ac:dyDescent="0.2">
      <c r="A2550" s="635" t="s">
        <v>2830</v>
      </c>
      <c r="B2550" s="636">
        <v>229</v>
      </c>
      <c r="C2550" s="637">
        <v>0</v>
      </c>
      <c r="D2550" s="635"/>
    </row>
    <row r="2551" spans="1:4" x14ac:dyDescent="0.2">
      <c r="A2551" s="635" t="s">
        <v>2831</v>
      </c>
      <c r="B2551" s="636">
        <v>404</v>
      </c>
      <c r="C2551" s="637">
        <v>0</v>
      </c>
      <c r="D2551" s="635"/>
    </row>
    <row r="2552" spans="1:4" x14ac:dyDescent="0.2">
      <c r="A2552" s="635" t="s">
        <v>2832</v>
      </c>
      <c r="B2552" s="636">
        <v>364</v>
      </c>
      <c r="C2552" s="637">
        <v>0</v>
      </c>
      <c r="D2552" s="635"/>
    </row>
    <row r="2553" spans="1:4" x14ac:dyDescent="0.2">
      <c r="A2553" s="635" t="s">
        <v>2833</v>
      </c>
      <c r="B2553" s="636">
        <v>298</v>
      </c>
      <c r="C2553" s="637">
        <v>0</v>
      </c>
      <c r="D2553" s="635"/>
    </row>
    <row r="2554" spans="1:4" x14ac:dyDescent="0.2">
      <c r="A2554" s="635" t="s">
        <v>2834</v>
      </c>
      <c r="B2554" s="636">
        <v>54</v>
      </c>
      <c r="C2554" s="637">
        <v>37.35</v>
      </c>
      <c r="D2554" s="635"/>
    </row>
    <row r="2555" spans="1:4" x14ac:dyDescent="0.2">
      <c r="A2555" s="635" t="s">
        <v>2835</v>
      </c>
      <c r="B2555" s="636">
        <v>327</v>
      </c>
      <c r="C2555" s="637">
        <v>0</v>
      </c>
      <c r="D2555" s="635"/>
    </row>
    <row r="2556" spans="1:4" x14ac:dyDescent="0.2">
      <c r="A2556" s="635" t="s">
        <v>2836</v>
      </c>
      <c r="B2556" s="636">
        <v>157</v>
      </c>
      <c r="C2556" s="637">
        <v>0</v>
      </c>
      <c r="D2556" s="635"/>
    </row>
    <row r="2557" spans="1:4" x14ac:dyDescent="0.2">
      <c r="A2557" s="635" t="s">
        <v>2837</v>
      </c>
      <c r="B2557" s="636">
        <v>270</v>
      </c>
      <c r="C2557" s="637">
        <v>0</v>
      </c>
      <c r="D2557" s="635"/>
    </row>
    <row r="2558" spans="1:4" x14ac:dyDescent="0.2">
      <c r="A2558" s="635" t="s">
        <v>2838</v>
      </c>
      <c r="B2558" s="636">
        <v>269</v>
      </c>
      <c r="C2558" s="637">
        <v>900.76</v>
      </c>
      <c r="D2558" s="635"/>
    </row>
    <row r="2559" spans="1:4" x14ac:dyDescent="0.2">
      <c r="A2559" s="635" t="s">
        <v>2839</v>
      </c>
      <c r="B2559" s="636">
        <v>233</v>
      </c>
      <c r="C2559" s="637">
        <v>829.38</v>
      </c>
      <c r="D2559" s="635"/>
    </row>
    <row r="2560" spans="1:4" x14ac:dyDescent="0.2">
      <c r="A2560" s="635" t="s">
        <v>2840</v>
      </c>
      <c r="B2560" s="636">
        <v>212</v>
      </c>
      <c r="C2560" s="637">
        <v>0</v>
      </c>
      <c r="D2560" s="635"/>
    </row>
    <row r="2561" spans="1:4" x14ac:dyDescent="0.2">
      <c r="A2561" s="635" t="s">
        <v>2841</v>
      </c>
      <c r="B2561" s="636">
        <v>417</v>
      </c>
      <c r="C2561" s="637">
        <v>0</v>
      </c>
      <c r="D2561" s="635"/>
    </row>
    <row r="2562" spans="1:4" x14ac:dyDescent="0.2">
      <c r="A2562" s="635" t="s">
        <v>2842</v>
      </c>
      <c r="B2562" s="636">
        <v>245</v>
      </c>
      <c r="C2562" s="637">
        <v>71.709999999999994</v>
      </c>
      <c r="D2562" s="635"/>
    </row>
    <row r="2563" spans="1:4" x14ac:dyDescent="0.2">
      <c r="A2563" s="635" t="s">
        <v>2843</v>
      </c>
      <c r="B2563" s="636">
        <v>111</v>
      </c>
      <c r="C2563" s="637">
        <v>148.88999999999999</v>
      </c>
      <c r="D2563" s="635"/>
    </row>
    <row r="2564" spans="1:4" x14ac:dyDescent="0.2">
      <c r="A2564" s="635" t="s">
        <v>2844</v>
      </c>
      <c r="B2564" s="636">
        <v>332</v>
      </c>
      <c r="C2564" s="637">
        <v>0</v>
      </c>
      <c r="D2564" s="635"/>
    </row>
    <row r="2565" spans="1:4" x14ac:dyDescent="0.2">
      <c r="A2565" s="635" t="s">
        <v>2845</v>
      </c>
      <c r="B2565" s="636">
        <v>635</v>
      </c>
      <c r="C2565" s="637">
        <v>354.23</v>
      </c>
      <c r="D2565" s="635"/>
    </row>
    <row r="2566" spans="1:4" x14ac:dyDescent="0.2">
      <c r="A2566" s="635" t="s">
        <v>2846</v>
      </c>
      <c r="B2566" s="636">
        <v>152</v>
      </c>
      <c r="C2566" s="637">
        <v>0</v>
      </c>
      <c r="D2566" s="635"/>
    </row>
    <row r="2567" spans="1:4" x14ac:dyDescent="0.2">
      <c r="A2567" s="635" t="s">
        <v>2847</v>
      </c>
      <c r="B2567" s="636">
        <v>120</v>
      </c>
      <c r="C2567" s="637">
        <v>362.78</v>
      </c>
      <c r="D2567" s="635"/>
    </row>
    <row r="2568" spans="1:4" x14ac:dyDescent="0.2">
      <c r="A2568" s="635" t="s">
        <v>2848</v>
      </c>
      <c r="B2568" s="636">
        <v>286</v>
      </c>
      <c r="C2568" s="637">
        <v>135.77000000000001</v>
      </c>
      <c r="D2568" s="635"/>
    </row>
    <row r="2569" spans="1:4" x14ac:dyDescent="0.2">
      <c r="A2569" s="635" t="s">
        <v>2849</v>
      </c>
      <c r="B2569" s="636">
        <v>106</v>
      </c>
      <c r="C2569" s="637">
        <v>309.89</v>
      </c>
      <c r="D2569" s="635"/>
    </row>
    <row r="2570" spans="1:4" x14ac:dyDescent="0.2">
      <c r="A2570" s="635" t="s">
        <v>2850</v>
      </c>
      <c r="B2570" s="636">
        <v>207</v>
      </c>
      <c r="C2570" s="637">
        <v>0</v>
      </c>
      <c r="D2570" s="635"/>
    </row>
    <row r="2571" spans="1:4" x14ac:dyDescent="0.2">
      <c r="A2571" s="635" t="s">
        <v>2851</v>
      </c>
      <c r="B2571" s="636">
        <v>308</v>
      </c>
      <c r="C2571" s="637">
        <v>0</v>
      </c>
      <c r="D2571" s="635"/>
    </row>
    <row r="2572" spans="1:4" x14ac:dyDescent="0.2">
      <c r="A2572" s="635" t="s">
        <v>2852</v>
      </c>
      <c r="B2572" s="636">
        <v>277</v>
      </c>
      <c r="C2572" s="637">
        <v>0</v>
      </c>
      <c r="D2572" s="635"/>
    </row>
    <row r="2573" spans="1:4" x14ac:dyDescent="0.2">
      <c r="A2573" s="635" t="s">
        <v>2853</v>
      </c>
      <c r="B2573" s="636">
        <v>159</v>
      </c>
      <c r="C2573" s="637">
        <v>0</v>
      </c>
      <c r="D2573" s="635"/>
    </row>
    <row r="2574" spans="1:4" x14ac:dyDescent="0.2">
      <c r="A2574" s="635" t="s">
        <v>2854</v>
      </c>
      <c r="B2574" s="636">
        <v>309</v>
      </c>
      <c r="C2574" s="637">
        <v>166.81</v>
      </c>
      <c r="D2574" s="635"/>
    </row>
    <row r="2575" spans="1:4" x14ac:dyDescent="0.2">
      <c r="A2575" s="635" t="s">
        <v>2855</v>
      </c>
      <c r="B2575" s="636">
        <v>272</v>
      </c>
      <c r="C2575" s="637">
        <v>0</v>
      </c>
      <c r="D2575" s="635"/>
    </row>
    <row r="2576" spans="1:4" x14ac:dyDescent="0.2">
      <c r="A2576" s="635" t="s">
        <v>2856</v>
      </c>
      <c r="B2576" s="636">
        <v>353</v>
      </c>
      <c r="C2576" s="637">
        <v>0</v>
      </c>
      <c r="D2576" s="635"/>
    </row>
    <row r="2577" spans="1:4" x14ac:dyDescent="0.2">
      <c r="A2577" s="635" t="s">
        <v>2857</v>
      </c>
      <c r="B2577" s="636">
        <v>221</v>
      </c>
      <c r="C2577" s="637">
        <v>0</v>
      </c>
      <c r="D2577" s="635"/>
    </row>
    <row r="2578" spans="1:4" x14ac:dyDescent="0.2">
      <c r="A2578" s="635" t="s">
        <v>2858</v>
      </c>
      <c r="B2578" s="636">
        <v>280</v>
      </c>
      <c r="C2578" s="637">
        <v>0</v>
      </c>
      <c r="D2578" s="635"/>
    </row>
    <row r="2579" spans="1:4" x14ac:dyDescent="0.2">
      <c r="A2579" s="635" t="s">
        <v>2859</v>
      </c>
      <c r="B2579" s="636">
        <v>197</v>
      </c>
      <c r="C2579" s="637">
        <v>186.93</v>
      </c>
      <c r="D2579" s="635"/>
    </row>
    <row r="2580" spans="1:4" x14ac:dyDescent="0.2">
      <c r="A2580" s="635" t="s">
        <v>2860</v>
      </c>
      <c r="B2580" s="636">
        <v>427</v>
      </c>
      <c r="C2580" s="637">
        <v>0</v>
      </c>
      <c r="D2580" s="635"/>
    </row>
    <row r="2581" spans="1:4" x14ac:dyDescent="0.2">
      <c r="A2581" s="635" t="s">
        <v>2861</v>
      </c>
      <c r="B2581" s="636">
        <v>155</v>
      </c>
      <c r="C2581" s="637">
        <v>63.41</v>
      </c>
      <c r="D2581" s="635"/>
    </row>
    <row r="2582" spans="1:4" x14ac:dyDescent="0.2">
      <c r="A2582" s="635" t="s">
        <v>2862</v>
      </c>
      <c r="B2582" s="636">
        <v>218</v>
      </c>
      <c r="C2582" s="637">
        <v>404.71</v>
      </c>
      <c r="D2582" s="635"/>
    </row>
    <row r="2583" spans="1:4" x14ac:dyDescent="0.2">
      <c r="A2583" s="635" t="s">
        <v>2863</v>
      </c>
      <c r="B2583" s="636">
        <v>83</v>
      </c>
      <c r="C2583" s="637">
        <v>0</v>
      </c>
      <c r="D2583" s="635"/>
    </row>
    <row r="2584" spans="1:4" x14ac:dyDescent="0.2">
      <c r="A2584" s="635" t="s">
        <v>2864</v>
      </c>
      <c r="B2584" s="636">
        <v>158</v>
      </c>
      <c r="C2584" s="637">
        <v>331.41</v>
      </c>
      <c r="D2584" s="635"/>
    </row>
    <row r="2585" spans="1:4" x14ac:dyDescent="0.2">
      <c r="A2585" s="635" t="s">
        <v>2865</v>
      </c>
      <c r="B2585" s="636">
        <v>143</v>
      </c>
      <c r="C2585" s="637">
        <v>0</v>
      </c>
      <c r="D2585" s="635"/>
    </row>
    <row r="2586" spans="1:4" x14ac:dyDescent="0.2">
      <c r="A2586" s="635" t="s">
        <v>2866</v>
      </c>
      <c r="B2586" s="636">
        <v>238</v>
      </c>
      <c r="C2586" s="637">
        <v>0</v>
      </c>
      <c r="D2586" s="635"/>
    </row>
    <row r="2587" spans="1:4" x14ac:dyDescent="0.2">
      <c r="A2587" s="635" t="s">
        <v>2867</v>
      </c>
      <c r="B2587" s="636">
        <v>535</v>
      </c>
      <c r="C2587" s="637">
        <v>0</v>
      </c>
      <c r="D2587" s="635"/>
    </row>
    <row r="2588" spans="1:4" x14ac:dyDescent="0.2">
      <c r="A2588" s="635" t="s">
        <v>2868</v>
      </c>
      <c r="B2588" s="636">
        <v>121</v>
      </c>
      <c r="C2588" s="637">
        <v>0</v>
      </c>
      <c r="D2588" s="635"/>
    </row>
    <row r="2589" spans="1:4" x14ac:dyDescent="0.2">
      <c r="A2589" s="635" t="s">
        <v>2869</v>
      </c>
      <c r="B2589" s="636">
        <v>497</v>
      </c>
      <c r="C2589" s="637">
        <v>0</v>
      </c>
      <c r="D2589" s="635"/>
    </row>
    <row r="2590" spans="1:4" x14ac:dyDescent="0.2">
      <c r="A2590" s="635" t="s">
        <v>2870</v>
      </c>
      <c r="B2590" s="636">
        <v>142</v>
      </c>
      <c r="C2590" s="637">
        <v>65.48</v>
      </c>
      <c r="D2590" s="635"/>
    </row>
    <row r="2591" spans="1:4" x14ac:dyDescent="0.2">
      <c r="A2591" s="635" t="s">
        <v>2871</v>
      </c>
      <c r="B2591" s="636">
        <v>90</v>
      </c>
      <c r="C2591" s="637">
        <v>138.94</v>
      </c>
      <c r="D2591" s="635"/>
    </row>
    <row r="2592" spans="1:4" x14ac:dyDescent="0.2">
      <c r="A2592" s="635" t="s">
        <v>2872</v>
      </c>
      <c r="B2592" s="636">
        <v>80</v>
      </c>
      <c r="C2592" s="637">
        <v>14.9</v>
      </c>
      <c r="D2592" s="635"/>
    </row>
    <row r="2593" spans="1:4" x14ac:dyDescent="0.2">
      <c r="A2593" s="635" t="s">
        <v>2873</v>
      </c>
      <c r="B2593" s="636">
        <v>402</v>
      </c>
      <c r="C2593" s="637">
        <v>0</v>
      </c>
      <c r="D2593" s="635"/>
    </row>
    <row r="2594" spans="1:4" x14ac:dyDescent="0.2">
      <c r="A2594" s="635" t="s">
        <v>2874</v>
      </c>
      <c r="B2594" s="636">
        <v>277</v>
      </c>
      <c r="C2594" s="637">
        <v>0</v>
      </c>
      <c r="D2594" s="635"/>
    </row>
    <row r="2595" spans="1:4" x14ac:dyDescent="0.2">
      <c r="A2595" s="635" t="s">
        <v>2875</v>
      </c>
      <c r="B2595" s="636">
        <v>128</v>
      </c>
      <c r="C2595" s="637">
        <v>0</v>
      </c>
      <c r="D2595" s="635"/>
    </row>
    <row r="2596" spans="1:4" x14ac:dyDescent="0.2">
      <c r="A2596" s="635" t="s">
        <v>2876</v>
      </c>
      <c r="B2596" s="636">
        <v>158</v>
      </c>
      <c r="C2596" s="637">
        <v>0</v>
      </c>
      <c r="D2596" s="635"/>
    </row>
    <row r="2597" spans="1:4" x14ac:dyDescent="0.2">
      <c r="A2597" s="635" t="s">
        <v>2877</v>
      </c>
      <c r="B2597" s="636">
        <v>175</v>
      </c>
      <c r="C2597" s="637">
        <v>300.49</v>
      </c>
      <c r="D2597" s="635"/>
    </row>
    <row r="2598" spans="1:4" x14ac:dyDescent="0.2">
      <c r="A2598" s="635" t="s">
        <v>2878</v>
      </c>
      <c r="B2598" s="636">
        <v>192</v>
      </c>
      <c r="C2598" s="637">
        <v>0</v>
      </c>
      <c r="D2598" s="635"/>
    </row>
    <row r="2599" spans="1:4" x14ac:dyDescent="0.2">
      <c r="A2599" s="635" t="s">
        <v>2879</v>
      </c>
      <c r="B2599" s="636">
        <v>263</v>
      </c>
      <c r="C2599" s="637">
        <v>0</v>
      </c>
      <c r="D2599" s="635"/>
    </row>
    <row r="2600" spans="1:4" x14ac:dyDescent="0.2">
      <c r="A2600" s="635" t="s">
        <v>2880</v>
      </c>
      <c r="B2600" s="636">
        <v>265</v>
      </c>
      <c r="C2600" s="637">
        <v>0</v>
      </c>
      <c r="D2600" s="635"/>
    </row>
    <row r="2601" spans="1:4" x14ac:dyDescent="0.2">
      <c r="A2601" s="635" t="s">
        <v>2881</v>
      </c>
      <c r="B2601" s="636">
        <v>319</v>
      </c>
      <c r="C2601" s="637">
        <v>0</v>
      </c>
      <c r="D2601" s="635"/>
    </row>
    <row r="2602" spans="1:4" x14ac:dyDescent="0.2">
      <c r="A2602" s="635" t="s">
        <v>2882</v>
      </c>
      <c r="B2602" s="636">
        <v>154</v>
      </c>
      <c r="C2602" s="637">
        <v>0</v>
      </c>
      <c r="D2602" s="635"/>
    </row>
    <row r="2603" spans="1:4" x14ac:dyDescent="0.2">
      <c r="A2603" s="635" t="s">
        <v>2883</v>
      </c>
      <c r="B2603" s="636">
        <v>171</v>
      </c>
      <c r="C2603" s="637">
        <v>126.79</v>
      </c>
      <c r="D2603" s="635"/>
    </row>
    <row r="2604" spans="1:4" x14ac:dyDescent="0.2">
      <c r="A2604" s="635" t="s">
        <v>2884</v>
      </c>
      <c r="B2604" s="636">
        <v>282</v>
      </c>
      <c r="C2604" s="637">
        <v>0</v>
      </c>
      <c r="D2604" s="635"/>
    </row>
    <row r="2605" spans="1:4" x14ac:dyDescent="0.2">
      <c r="A2605" s="635" t="s">
        <v>2885</v>
      </c>
      <c r="B2605" s="636">
        <v>100</v>
      </c>
      <c r="C2605" s="637">
        <v>0</v>
      </c>
      <c r="D2605" s="635"/>
    </row>
    <row r="2606" spans="1:4" x14ac:dyDescent="0.2">
      <c r="A2606" s="635" t="s">
        <v>2886</v>
      </c>
      <c r="B2606" s="636">
        <v>233</v>
      </c>
      <c r="C2606" s="637">
        <v>44.23</v>
      </c>
      <c r="D2606" s="635"/>
    </row>
    <row r="2607" spans="1:4" x14ac:dyDescent="0.2">
      <c r="A2607" s="635" t="s">
        <v>2887</v>
      </c>
      <c r="B2607" s="636">
        <v>183</v>
      </c>
      <c r="C2607" s="637">
        <v>148.88</v>
      </c>
      <c r="D2607" s="635"/>
    </row>
    <row r="2608" spans="1:4" x14ac:dyDescent="0.2">
      <c r="A2608" s="635" t="s">
        <v>2888</v>
      </c>
      <c r="B2608" s="636">
        <v>166</v>
      </c>
      <c r="C2608" s="637">
        <v>0</v>
      </c>
      <c r="D2608" s="635"/>
    </row>
    <row r="2609" spans="1:4" x14ac:dyDescent="0.2">
      <c r="A2609" s="635" t="s">
        <v>2889</v>
      </c>
      <c r="B2609" s="636">
        <v>344</v>
      </c>
      <c r="C2609" s="637">
        <v>72.14</v>
      </c>
      <c r="D2609" s="635"/>
    </row>
    <row r="2610" spans="1:4" x14ac:dyDescent="0.2">
      <c r="A2610" s="635" t="s">
        <v>2890</v>
      </c>
      <c r="B2610" s="636">
        <v>202</v>
      </c>
      <c r="C2610" s="637">
        <v>0</v>
      </c>
      <c r="D2610" s="635"/>
    </row>
    <row r="2611" spans="1:4" x14ac:dyDescent="0.2">
      <c r="A2611" s="635" t="s">
        <v>2891</v>
      </c>
      <c r="B2611" s="636">
        <v>203</v>
      </c>
      <c r="C2611" s="637">
        <v>0</v>
      </c>
      <c r="D2611" s="635"/>
    </row>
    <row r="2612" spans="1:4" x14ac:dyDescent="0.2">
      <c r="A2612" s="635" t="s">
        <v>2892</v>
      </c>
      <c r="B2612" s="636">
        <v>377</v>
      </c>
      <c r="C2612" s="637">
        <v>0</v>
      </c>
      <c r="D2612" s="635"/>
    </row>
    <row r="2613" spans="1:4" x14ac:dyDescent="0.2">
      <c r="A2613" s="635" t="s">
        <v>2893</v>
      </c>
      <c r="B2613" s="636">
        <v>220</v>
      </c>
      <c r="C2613" s="637">
        <v>291.69</v>
      </c>
      <c r="D2613" s="635"/>
    </row>
    <row r="2614" spans="1:4" x14ac:dyDescent="0.2">
      <c r="A2614" s="635" t="s">
        <v>2894</v>
      </c>
      <c r="B2614" s="636">
        <v>235</v>
      </c>
      <c r="C2614" s="637">
        <v>92.19</v>
      </c>
      <c r="D2614" s="635"/>
    </row>
    <row r="2615" spans="1:4" x14ac:dyDescent="0.2">
      <c r="A2615" s="635" t="s">
        <v>2895</v>
      </c>
      <c r="B2615" s="636">
        <v>395</v>
      </c>
      <c r="C2615" s="637">
        <v>0</v>
      </c>
      <c r="D2615" s="635"/>
    </row>
    <row r="2616" spans="1:4" x14ac:dyDescent="0.2">
      <c r="A2616" s="635" t="s">
        <v>2896</v>
      </c>
      <c r="B2616" s="636">
        <v>227</v>
      </c>
      <c r="C2616" s="637">
        <v>345.38</v>
      </c>
      <c r="D2616" s="635"/>
    </row>
    <row r="2617" spans="1:4" x14ac:dyDescent="0.2">
      <c r="A2617" s="635" t="s">
        <v>2897</v>
      </c>
      <c r="B2617" s="636">
        <v>241</v>
      </c>
      <c r="C2617" s="637">
        <v>0</v>
      </c>
      <c r="D2617" s="635"/>
    </row>
    <row r="2618" spans="1:4" x14ac:dyDescent="0.2">
      <c r="A2618" s="635" t="s">
        <v>2898</v>
      </c>
      <c r="B2618" s="636">
        <v>128</v>
      </c>
      <c r="C2618" s="637">
        <v>0</v>
      </c>
      <c r="D2618" s="635"/>
    </row>
    <row r="2619" spans="1:4" x14ac:dyDescent="0.2">
      <c r="A2619" s="635" t="s">
        <v>2899</v>
      </c>
      <c r="B2619" s="636">
        <v>78</v>
      </c>
      <c r="C2619" s="637">
        <v>0</v>
      </c>
      <c r="D2619" s="635"/>
    </row>
    <row r="2620" spans="1:4" x14ac:dyDescent="0.2">
      <c r="A2620" s="635" t="s">
        <v>2900</v>
      </c>
      <c r="B2620" s="636">
        <v>271</v>
      </c>
      <c r="C2620" s="637">
        <v>0</v>
      </c>
      <c r="D2620" s="635"/>
    </row>
    <row r="2621" spans="1:4" x14ac:dyDescent="0.2">
      <c r="A2621" s="635" t="s">
        <v>2901</v>
      </c>
      <c r="B2621" s="636">
        <v>417</v>
      </c>
      <c r="C2621" s="637">
        <v>0</v>
      </c>
      <c r="D2621" s="635"/>
    </row>
    <row r="2622" spans="1:4" x14ac:dyDescent="0.2">
      <c r="A2622" s="635" t="s">
        <v>2902</v>
      </c>
      <c r="B2622" s="636">
        <v>355</v>
      </c>
      <c r="C2622" s="637">
        <v>0</v>
      </c>
      <c r="D2622" s="635"/>
    </row>
    <row r="2623" spans="1:4" x14ac:dyDescent="0.2">
      <c r="A2623" s="635" t="s">
        <v>2903</v>
      </c>
      <c r="B2623" s="636">
        <v>84</v>
      </c>
      <c r="C2623" s="637">
        <v>0</v>
      </c>
      <c r="D2623" s="635"/>
    </row>
    <row r="2624" spans="1:4" x14ac:dyDescent="0.2">
      <c r="A2624" s="635" t="s">
        <v>2904</v>
      </c>
      <c r="B2624" s="636">
        <v>383</v>
      </c>
      <c r="C2624" s="637">
        <v>0</v>
      </c>
      <c r="D2624" s="635"/>
    </row>
    <row r="2625" spans="1:4" x14ac:dyDescent="0.2">
      <c r="A2625" s="635" t="s">
        <v>2905</v>
      </c>
      <c r="B2625" s="636">
        <v>106</v>
      </c>
      <c r="C2625" s="637">
        <v>215.61</v>
      </c>
      <c r="D2625" s="635"/>
    </row>
    <row r="2626" spans="1:4" x14ac:dyDescent="0.2">
      <c r="A2626" s="635" t="s">
        <v>2906</v>
      </c>
      <c r="B2626" s="636">
        <v>114</v>
      </c>
      <c r="C2626" s="637">
        <v>0</v>
      </c>
      <c r="D2626" s="635"/>
    </row>
    <row r="2627" spans="1:4" x14ac:dyDescent="0.2">
      <c r="A2627" s="635" t="s">
        <v>2907</v>
      </c>
      <c r="B2627" s="636">
        <v>40</v>
      </c>
      <c r="C2627" s="637">
        <v>27.47</v>
      </c>
      <c r="D2627" s="635" t="s">
        <v>344</v>
      </c>
    </row>
    <row r="2628" spans="1:4" x14ac:dyDescent="0.2">
      <c r="A2628" s="635" t="s">
        <v>2908</v>
      </c>
      <c r="B2628" s="636">
        <v>77</v>
      </c>
      <c r="C2628" s="637">
        <v>49.82</v>
      </c>
      <c r="D2628" s="635"/>
    </row>
    <row r="2629" spans="1:4" x14ac:dyDescent="0.2">
      <c r="A2629" s="635" t="s">
        <v>2909</v>
      </c>
      <c r="B2629" s="636">
        <v>218</v>
      </c>
      <c r="C2629" s="637">
        <v>0</v>
      </c>
      <c r="D2629" s="635"/>
    </row>
    <row r="2630" spans="1:4" x14ac:dyDescent="0.2">
      <c r="A2630" s="635" t="s">
        <v>2910</v>
      </c>
      <c r="B2630" s="636">
        <v>370</v>
      </c>
      <c r="C2630" s="637">
        <v>0</v>
      </c>
      <c r="D2630" s="635"/>
    </row>
    <row r="2631" spans="1:4" x14ac:dyDescent="0.2">
      <c r="A2631" s="635" t="s">
        <v>2911</v>
      </c>
      <c r="B2631" s="636">
        <v>63</v>
      </c>
      <c r="C2631" s="637">
        <v>11.76</v>
      </c>
      <c r="D2631" s="635"/>
    </row>
    <row r="2632" spans="1:4" x14ac:dyDescent="0.2">
      <c r="A2632" s="635" t="s">
        <v>2912</v>
      </c>
      <c r="B2632" s="636">
        <v>183</v>
      </c>
      <c r="C2632" s="637">
        <v>156.03</v>
      </c>
      <c r="D2632" s="635"/>
    </row>
    <row r="2633" spans="1:4" x14ac:dyDescent="0.2">
      <c r="A2633" s="635" t="s">
        <v>2913</v>
      </c>
      <c r="B2633" s="636">
        <v>78</v>
      </c>
      <c r="C2633" s="637">
        <v>87.99</v>
      </c>
      <c r="D2633" s="635"/>
    </row>
    <row r="2634" spans="1:4" x14ac:dyDescent="0.2">
      <c r="A2634" s="635" t="s">
        <v>2914</v>
      </c>
      <c r="B2634" s="636">
        <v>40</v>
      </c>
      <c r="C2634" s="637">
        <v>4.46</v>
      </c>
      <c r="D2634" s="635" t="s">
        <v>344</v>
      </c>
    </row>
    <row r="2635" spans="1:4" x14ac:dyDescent="0.2">
      <c r="A2635" s="635" t="s">
        <v>2915</v>
      </c>
      <c r="B2635" s="636">
        <v>246</v>
      </c>
      <c r="C2635" s="637">
        <v>0</v>
      </c>
      <c r="D2635" s="635"/>
    </row>
    <row r="2636" spans="1:4" x14ac:dyDescent="0.2">
      <c r="A2636" s="635" t="s">
        <v>2916</v>
      </c>
      <c r="B2636" s="636">
        <v>238</v>
      </c>
      <c r="C2636" s="637">
        <v>51.61</v>
      </c>
      <c r="D2636" s="635"/>
    </row>
    <row r="2637" spans="1:4" x14ac:dyDescent="0.2">
      <c r="A2637" s="635" t="s">
        <v>2917</v>
      </c>
      <c r="B2637" s="636">
        <v>172</v>
      </c>
      <c r="C2637" s="637">
        <v>0</v>
      </c>
      <c r="D2637" s="635"/>
    </row>
    <row r="2638" spans="1:4" x14ac:dyDescent="0.2">
      <c r="A2638" s="635" t="s">
        <v>2918</v>
      </c>
      <c r="B2638" s="636">
        <v>103</v>
      </c>
      <c r="C2638" s="637">
        <v>0.96</v>
      </c>
      <c r="D2638" s="635"/>
    </row>
    <row r="2639" spans="1:4" x14ac:dyDescent="0.2">
      <c r="A2639" s="635" t="s">
        <v>2919</v>
      </c>
      <c r="B2639" s="636">
        <v>241</v>
      </c>
      <c r="C2639" s="637">
        <v>358.49</v>
      </c>
      <c r="D2639" s="635"/>
    </row>
    <row r="2640" spans="1:4" x14ac:dyDescent="0.2">
      <c r="A2640" s="635" t="s">
        <v>2920</v>
      </c>
      <c r="B2640" s="636">
        <v>168</v>
      </c>
      <c r="C2640" s="637">
        <v>27.78</v>
      </c>
      <c r="D2640" s="635"/>
    </row>
    <row r="2641" spans="1:4" x14ac:dyDescent="0.2">
      <c r="A2641" s="635" t="s">
        <v>2921</v>
      </c>
      <c r="B2641" s="636">
        <v>229</v>
      </c>
      <c r="C2641" s="637">
        <v>15.69</v>
      </c>
      <c r="D2641" s="635"/>
    </row>
    <row r="2642" spans="1:4" x14ac:dyDescent="0.2">
      <c r="A2642" s="635" t="s">
        <v>2922</v>
      </c>
      <c r="B2642" s="636">
        <v>394</v>
      </c>
      <c r="C2642" s="637">
        <v>0</v>
      </c>
      <c r="D2642" s="635"/>
    </row>
    <row r="2643" spans="1:4" x14ac:dyDescent="0.2">
      <c r="A2643" s="635" t="s">
        <v>2923</v>
      </c>
      <c r="B2643" s="636">
        <v>57</v>
      </c>
      <c r="C2643" s="637">
        <v>0</v>
      </c>
      <c r="D2643" s="635"/>
    </row>
    <row r="2644" spans="1:4" x14ac:dyDescent="0.2">
      <c r="A2644" s="635" t="s">
        <v>2924</v>
      </c>
      <c r="B2644" s="636">
        <v>127</v>
      </c>
      <c r="C2644" s="637">
        <v>0</v>
      </c>
      <c r="D2644" s="635"/>
    </row>
    <row r="2645" spans="1:4" x14ac:dyDescent="0.2">
      <c r="A2645" s="635" t="s">
        <v>2925</v>
      </c>
      <c r="B2645" s="636">
        <v>304</v>
      </c>
      <c r="C2645" s="637">
        <v>393.4</v>
      </c>
      <c r="D2645" s="635"/>
    </row>
    <row r="2646" spans="1:4" x14ac:dyDescent="0.2">
      <c r="A2646" s="635" t="s">
        <v>2926</v>
      </c>
      <c r="B2646" s="636">
        <v>517</v>
      </c>
      <c r="C2646" s="637">
        <v>41.59</v>
      </c>
      <c r="D2646" s="635"/>
    </row>
    <row r="2647" spans="1:4" x14ac:dyDescent="0.2">
      <c r="A2647" s="635" t="s">
        <v>2927</v>
      </c>
      <c r="B2647" s="636">
        <v>51</v>
      </c>
      <c r="C2647" s="637">
        <v>0</v>
      </c>
      <c r="D2647" s="635"/>
    </row>
    <row r="2648" spans="1:4" x14ac:dyDescent="0.2">
      <c r="A2648" s="635" t="s">
        <v>2928</v>
      </c>
      <c r="B2648" s="636">
        <v>204</v>
      </c>
      <c r="C2648" s="637">
        <v>0</v>
      </c>
      <c r="D2648" s="635"/>
    </row>
    <row r="2649" spans="1:4" x14ac:dyDescent="0.2">
      <c r="A2649" s="635" t="s">
        <v>2929</v>
      </c>
      <c r="B2649" s="636">
        <v>32</v>
      </c>
      <c r="C2649" s="637">
        <v>0</v>
      </c>
      <c r="D2649" s="635" t="s">
        <v>344</v>
      </c>
    </row>
    <row r="2650" spans="1:4" x14ac:dyDescent="0.2">
      <c r="A2650" s="635" t="s">
        <v>2930</v>
      </c>
      <c r="B2650" s="636">
        <v>131</v>
      </c>
      <c r="C2650" s="637">
        <v>48.19</v>
      </c>
      <c r="D2650" s="635"/>
    </row>
    <row r="2651" spans="1:4" x14ac:dyDescent="0.2">
      <c r="A2651" s="635" t="s">
        <v>2931</v>
      </c>
      <c r="B2651" s="636">
        <v>75</v>
      </c>
      <c r="C2651" s="637">
        <v>0</v>
      </c>
      <c r="D2651" s="635"/>
    </row>
    <row r="2652" spans="1:4" x14ac:dyDescent="0.2">
      <c r="A2652" s="635" t="s">
        <v>2932</v>
      </c>
      <c r="B2652" s="636">
        <v>219</v>
      </c>
      <c r="C2652" s="637">
        <v>178.42</v>
      </c>
      <c r="D2652" s="635"/>
    </row>
    <row r="2653" spans="1:4" x14ac:dyDescent="0.2">
      <c r="A2653" s="635" t="s">
        <v>2933</v>
      </c>
      <c r="B2653" s="636">
        <v>115</v>
      </c>
      <c r="C2653" s="637">
        <v>21.21</v>
      </c>
      <c r="D2653" s="635"/>
    </row>
    <row r="2654" spans="1:4" x14ac:dyDescent="0.2">
      <c r="A2654" s="635" t="s">
        <v>2934</v>
      </c>
      <c r="B2654" s="636">
        <v>80</v>
      </c>
      <c r="C2654" s="637">
        <v>36.6</v>
      </c>
      <c r="D2654" s="635"/>
    </row>
    <row r="2655" spans="1:4" x14ac:dyDescent="0.2">
      <c r="A2655" s="635" t="s">
        <v>2935</v>
      </c>
      <c r="B2655" s="636">
        <v>208</v>
      </c>
      <c r="C2655" s="637">
        <v>0</v>
      </c>
      <c r="D2655" s="635"/>
    </row>
    <row r="2656" spans="1:4" x14ac:dyDescent="0.2">
      <c r="A2656" s="635" t="s">
        <v>2936</v>
      </c>
      <c r="B2656" s="636">
        <v>243</v>
      </c>
      <c r="C2656" s="637">
        <v>0</v>
      </c>
      <c r="D2656" s="635"/>
    </row>
    <row r="2657" spans="1:4" x14ac:dyDescent="0.2">
      <c r="A2657" s="635" t="s">
        <v>2937</v>
      </c>
      <c r="B2657" s="636">
        <v>238</v>
      </c>
      <c r="C2657" s="637">
        <v>132.87</v>
      </c>
      <c r="D2657" s="635"/>
    </row>
    <row r="2658" spans="1:4" x14ac:dyDescent="0.2">
      <c r="A2658" s="635" t="s">
        <v>2938</v>
      </c>
      <c r="B2658" s="636">
        <v>76</v>
      </c>
      <c r="C2658" s="637">
        <v>65.64</v>
      </c>
      <c r="D2658" s="635"/>
    </row>
    <row r="2659" spans="1:4" x14ac:dyDescent="0.2">
      <c r="A2659" s="635" t="s">
        <v>2940</v>
      </c>
      <c r="B2659" s="636">
        <v>116</v>
      </c>
      <c r="C2659" s="637">
        <v>293.32</v>
      </c>
      <c r="D2659" s="635"/>
    </row>
    <row r="2660" spans="1:4" x14ac:dyDescent="0.2">
      <c r="A2660" s="635" t="s">
        <v>2941</v>
      </c>
      <c r="B2660" s="636">
        <v>136</v>
      </c>
      <c r="C2660" s="637">
        <v>320.68</v>
      </c>
      <c r="D2660" s="635"/>
    </row>
    <row r="2661" spans="1:4" x14ac:dyDescent="0.2">
      <c r="A2661" s="635" t="s">
        <v>2942</v>
      </c>
      <c r="B2661" s="636">
        <v>100</v>
      </c>
      <c r="C2661" s="637">
        <v>0</v>
      </c>
      <c r="D2661" s="635"/>
    </row>
    <row r="2662" spans="1:4" x14ac:dyDescent="0.2">
      <c r="A2662" s="635" t="s">
        <v>2943</v>
      </c>
      <c r="B2662" s="636">
        <v>344</v>
      </c>
      <c r="C2662" s="637">
        <v>149.41</v>
      </c>
      <c r="D2662" s="635"/>
    </row>
    <row r="2663" spans="1:4" x14ac:dyDescent="0.2">
      <c r="A2663" s="635" t="s">
        <v>2944</v>
      </c>
      <c r="B2663" s="636">
        <v>300</v>
      </c>
      <c r="C2663" s="637">
        <v>123.76</v>
      </c>
      <c r="D2663" s="635"/>
    </row>
    <row r="2664" spans="1:4" x14ac:dyDescent="0.2">
      <c r="A2664" s="635" t="s">
        <v>2945</v>
      </c>
      <c r="B2664" s="636">
        <v>62</v>
      </c>
      <c r="C2664" s="637">
        <v>52.67</v>
      </c>
      <c r="D2664" s="635"/>
    </row>
    <row r="2665" spans="1:4" x14ac:dyDescent="0.2">
      <c r="A2665" s="635" t="s">
        <v>2946</v>
      </c>
      <c r="B2665" s="636">
        <v>109</v>
      </c>
      <c r="C2665" s="637">
        <v>20.89</v>
      </c>
      <c r="D2665" s="635"/>
    </row>
    <row r="2666" spans="1:4" x14ac:dyDescent="0.2">
      <c r="A2666" s="635" t="s">
        <v>2947</v>
      </c>
      <c r="B2666" s="636">
        <v>99</v>
      </c>
      <c r="C2666" s="637">
        <v>61.84</v>
      </c>
      <c r="D2666" s="635"/>
    </row>
    <row r="2667" spans="1:4" x14ac:dyDescent="0.2">
      <c r="A2667" s="635" t="s">
        <v>2948</v>
      </c>
      <c r="B2667" s="636">
        <v>206</v>
      </c>
      <c r="C2667" s="637">
        <v>4.99</v>
      </c>
      <c r="D2667" s="635"/>
    </row>
    <row r="2668" spans="1:4" x14ac:dyDescent="0.2">
      <c r="A2668" s="635" t="s">
        <v>2949</v>
      </c>
      <c r="B2668" s="636">
        <v>133</v>
      </c>
      <c r="C2668" s="637">
        <v>89.81</v>
      </c>
      <c r="D2668" s="635"/>
    </row>
    <row r="2669" spans="1:4" x14ac:dyDescent="0.2">
      <c r="A2669" s="635" t="s">
        <v>2950</v>
      </c>
      <c r="B2669" s="636">
        <v>209</v>
      </c>
      <c r="C2669" s="637">
        <v>0</v>
      </c>
      <c r="D2669" s="635"/>
    </row>
    <row r="2670" spans="1:4" x14ac:dyDescent="0.2">
      <c r="A2670" s="635" t="s">
        <v>2951</v>
      </c>
      <c r="B2670" s="636">
        <v>193</v>
      </c>
      <c r="C2670" s="637">
        <v>56.61</v>
      </c>
      <c r="D2670" s="635"/>
    </row>
    <row r="2671" spans="1:4" x14ac:dyDescent="0.2">
      <c r="A2671" s="635" t="s">
        <v>2952</v>
      </c>
      <c r="B2671" s="636">
        <v>62</v>
      </c>
      <c r="C2671" s="637">
        <v>0</v>
      </c>
      <c r="D2671" s="635"/>
    </row>
    <row r="2672" spans="1:4" x14ac:dyDescent="0.2">
      <c r="A2672" s="635" t="s">
        <v>2953</v>
      </c>
      <c r="B2672" s="636">
        <v>220</v>
      </c>
      <c r="C2672" s="637">
        <v>0</v>
      </c>
      <c r="D2672" s="635"/>
    </row>
    <row r="2673" spans="1:4" x14ac:dyDescent="0.2">
      <c r="A2673" s="635" t="s">
        <v>2954</v>
      </c>
      <c r="B2673" s="636">
        <v>166</v>
      </c>
      <c r="C2673" s="637">
        <v>15.84</v>
      </c>
      <c r="D2673" s="635"/>
    </row>
    <row r="2674" spans="1:4" x14ac:dyDescent="0.2">
      <c r="A2674" s="635" t="s">
        <v>2955</v>
      </c>
      <c r="B2674" s="636">
        <v>188</v>
      </c>
      <c r="C2674" s="637">
        <v>135.56</v>
      </c>
      <c r="D2674" s="635"/>
    </row>
    <row r="2675" spans="1:4" x14ac:dyDescent="0.2">
      <c r="A2675" s="635" t="s">
        <v>2956</v>
      </c>
      <c r="B2675" s="636">
        <v>243</v>
      </c>
      <c r="C2675" s="637">
        <v>0</v>
      </c>
      <c r="D2675" s="635"/>
    </row>
    <row r="2676" spans="1:4" x14ac:dyDescent="0.2">
      <c r="A2676" s="635" t="s">
        <v>2957</v>
      </c>
      <c r="B2676" s="636">
        <v>84</v>
      </c>
      <c r="C2676" s="637">
        <v>0</v>
      </c>
      <c r="D2676" s="635"/>
    </row>
    <row r="2677" spans="1:4" x14ac:dyDescent="0.2">
      <c r="A2677" s="635" t="s">
        <v>2958</v>
      </c>
      <c r="B2677" s="636">
        <v>49</v>
      </c>
      <c r="C2677" s="637">
        <v>8.58</v>
      </c>
      <c r="D2677" s="635"/>
    </row>
    <row r="2678" spans="1:4" x14ac:dyDescent="0.2">
      <c r="A2678" s="635" t="s">
        <v>2959</v>
      </c>
      <c r="B2678" s="636">
        <v>108</v>
      </c>
      <c r="C2678" s="637">
        <v>104.18</v>
      </c>
      <c r="D2678" s="635"/>
    </row>
    <row r="2679" spans="1:4" x14ac:dyDescent="0.2">
      <c r="A2679" s="635" t="s">
        <v>2960</v>
      </c>
      <c r="B2679" s="636">
        <v>80</v>
      </c>
      <c r="C2679" s="637">
        <v>0</v>
      </c>
      <c r="D2679" s="635"/>
    </row>
    <row r="2680" spans="1:4" x14ac:dyDescent="0.2">
      <c r="A2680" s="635" t="s">
        <v>2961</v>
      </c>
      <c r="B2680" s="636">
        <v>299</v>
      </c>
      <c r="C2680" s="637">
        <v>0</v>
      </c>
      <c r="D2680" s="635"/>
    </row>
    <row r="2681" spans="1:4" x14ac:dyDescent="0.2">
      <c r="A2681" s="635" t="s">
        <v>2962</v>
      </c>
      <c r="B2681" s="636">
        <v>195</v>
      </c>
      <c r="C2681" s="637">
        <v>0</v>
      </c>
      <c r="D2681" s="635"/>
    </row>
    <row r="2682" spans="1:4" x14ac:dyDescent="0.2">
      <c r="A2682" s="635" t="s">
        <v>2963</v>
      </c>
      <c r="B2682" s="636">
        <v>66</v>
      </c>
      <c r="C2682" s="637">
        <v>0</v>
      </c>
      <c r="D2682" s="635"/>
    </row>
    <row r="2683" spans="1:4" x14ac:dyDescent="0.2">
      <c r="A2683" s="635" t="s">
        <v>2964</v>
      </c>
      <c r="B2683" s="636">
        <v>90</v>
      </c>
      <c r="C2683" s="637">
        <v>0</v>
      </c>
      <c r="D2683" s="635"/>
    </row>
    <row r="2684" spans="1:4" x14ac:dyDescent="0.2">
      <c r="A2684" s="635" t="s">
        <v>2965</v>
      </c>
      <c r="B2684" s="636">
        <v>384</v>
      </c>
      <c r="C2684" s="637">
        <v>102.35</v>
      </c>
      <c r="D2684" s="635"/>
    </row>
    <row r="2685" spans="1:4" x14ac:dyDescent="0.2">
      <c r="A2685" s="635" t="s">
        <v>2966</v>
      </c>
      <c r="B2685" s="636">
        <v>296</v>
      </c>
      <c r="C2685" s="637">
        <v>0</v>
      </c>
      <c r="D2685" s="635"/>
    </row>
    <row r="2686" spans="1:4" x14ac:dyDescent="0.2">
      <c r="A2686" s="635" t="s">
        <v>2967</v>
      </c>
      <c r="B2686" s="636">
        <v>150</v>
      </c>
      <c r="C2686" s="637">
        <v>0</v>
      </c>
      <c r="D2686" s="635"/>
    </row>
    <row r="2687" spans="1:4" x14ac:dyDescent="0.2">
      <c r="A2687" s="635" t="s">
        <v>2968</v>
      </c>
      <c r="B2687" s="636">
        <v>69</v>
      </c>
      <c r="C2687" s="637">
        <v>22.08</v>
      </c>
      <c r="D2687" s="635"/>
    </row>
    <row r="2688" spans="1:4" x14ac:dyDescent="0.2">
      <c r="A2688" s="635" t="s">
        <v>2969</v>
      </c>
      <c r="B2688" s="636">
        <v>67</v>
      </c>
      <c r="C2688" s="637">
        <v>81.96</v>
      </c>
      <c r="D2688" s="635"/>
    </row>
    <row r="2689" spans="1:4" x14ac:dyDescent="0.2">
      <c r="A2689" s="635" t="s">
        <v>2970</v>
      </c>
      <c r="B2689" s="636">
        <v>209</v>
      </c>
      <c r="C2689" s="637">
        <v>0</v>
      </c>
      <c r="D2689" s="635"/>
    </row>
    <row r="2690" spans="1:4" x14ac:dyDescent="0.2">
      <c r="A2690" s="635" t="s">
        <v>2971</v>
      </c>
      <c r="B2690" s="636">
        <v>312</v>
      </c>
      <c r="C2690" s="637">
        <v>0</v>
      </c>
      <c r="D2690" s="635"/>
    </row>
    <row r="2691" spans="1:4" x14ac:dyDescent="0.2">
      <c r="A2691" s="635" t="s">
        <v>2972</v>
      </c>
      <c r="B2691" s="636">
        <v>214</v>
      </c>
      <c r="C2691" s="637">
        <v>85.89</v>
      </c>
      <c r="D2691" s="635"/>
    </row>
    <row r="2692" spans="1:4" x14ac:dyDescent="0.2">
      <c r="A2692" s="635" t="s">
        <v>2973</v>
      </c>
      <c r="B2692" s="636">
        <v>232</v>
      </c>
      <c r="C2692" s="637">
        <v>0</v>
      </c>
      <c r="D2692" s="635"/>
    </row>
    <row r="2693" spans="1:4" x14ac:dyDescent="0.2">
      <c r="A2693" s="635" t="s">
        <v>2974</v>
      </c>
      <c r="B2693" s="636">
        <v>231</v>
      </c>
      <c r="C2693" s="637">
        <v>0</v>
      </c>
      <c r="D2693" s="635"/>
    </row>
    <row r="2694" spans="1:4" x14ac:dyDescent="0.2">
      <c r="A2694" s="635" t="s">
        <v>2975</v>
      </c>
      <c r="B2694" s="636">
        <v>71</v>
      </c>
      <c r="C2694" s="637">
        <v>0</v>
      </c>
      <c r="D2694" s="635"/>
    </row>
    <row r="2695" spans="1:4" x14ac:dyDescent="0.2">
      <c r="A2695" s="635" t="s">
        <v>2976</v>
      </c>
      <c r="B2695" s="636">
        <v>125</v>
      </c>
      <c r="C2695" s="637">
        <v>0</v>
      </c>
      <c r="D2695" s="635"/>
    </row>
    <row r="2696" spans="1:4" x14ac:dyDescent="0.2">
      <c r="A2696" s="635" t="s">
        <v>2977</v>
      </c>
      <c r="B2696" s="636">
        <v>227</v>
      </c>
      <c r="C2696" s="637">
        <v>168.38</v>
      </c>
      <c r="D2696" s="635"/>
    </row>
    <row r="2697" spans="1:4" x14ac:dyDescent="0.2">
      <c r="A2697" s="635" t="s">
        <v>2978</v>
      </c>
      <c r="B2697" s="636">
        <v>273</v>
      </c>
      <c r="C2697" s="637">
        <v>0</v>
      </c>
      <c r="D2697" s="635"/>
    </row>
    <row r="2698" spans="1:4" x14ac:dyDescent="0.2">
      <c r="A2698" s="635" t="s">
        <v>2979</v>
      </c>
      <c r="B2698" s="636">
        <v>80</v>
      </c>
      <c r="C2698" s="637">
        <v>142.15</v>
      </c>
      <c r="D2698" s="635"/>
    </row>
    <row r="2699" spans="1:4" x14ac:dyDescent="0.2">
      <c r="A2699" s="635" t="s">
        <v>2980</v>
      </c>
      <c r="B2699" s="636">
        <v>115</v>
      </c>
      <c r="C2699" s="637">
        <v>0</v>
      </c>
      <c r="D2699" s="635"/>
    </row>
    <row r="2700" spans="1:4" x14ac:dyDescent="0.2">
      <c r="A2700" s="635" t="s">
        <v>2981</v>
      </c>
      <c r="B2700" s="636">
        <v>273</v>
      </c>
      <c r="C2700" s="637">
        <v>827.23</v>
      </c>
      <c r="D2700" s="635"/>
    </row>
    <row r="2701" spans="1:4" x14ac:dyDescent="0.2">
      <c r="A2701" s="635" t="s">
        <v>2982</v>
      </c>
      <c r="B2701" s="636">
        <v>276</v>
      </c>
      <c r="C2701" s="637">
        <v>47.53</v>
      </c>
      <c r="D2701" s="635"/>
    </row>
    <row r="2702" spans="1:4" x14ac:dyDescent="0.2">
      <c r="A2702" s="635" t="s">
        <v>2983</v>
      </c>
      <c r="B2702" s="636">
        <v>136</v>
      </c>
      <c r="C2702" s="637">
        <v>0</v>
      </c>
      <c r="D2702" s="635"/>
    </row>
    <row r="2703" spans="1:4" x14ac:dyDescent="0.2">
      <c r="A2703" s="635" t="s">
        <v>2984</v>
      </c>
      <c r="B2703" s="636">
        <v>347</v>
      </c>
      <c r="C2703" s="637">
        <v>0</v>
      </c>
      <c r="D2703" s="635"/>
    </row>
    <row r="2704" spans="1:4" x14ac:dyDescent="0.2">
      <c r="A2704" s="635" t="s">
        <v>2985</v>
      </c>
      <c r="B2704" s="636">
        <v>332</v>
      </c>
      <c r="C2704" s="637">
        <v>0</v>
      </c>
      <c r="D2704" s="635"/>
    </row>
    <row r="2705" spans="1:4" x14ac:dyDescent="0.2">
      <c r="A2705" s="635" t="s">
        <v>2986</v>
      </c>
      <c r="B2705" s="636">
        <v>258</v>
      </c>
      <c r="C2705" s="637">
        <v>11.33</v>
      </c>
      <c r="D2705" s="635"/>
    </row>
    <row r="2706" spans="1:4" x14ac:dyDescent="0.2">
      <c r="A2706" s="635" t="s">
        <v>2987</v>
      </c>
      <c r="B2706" s="636">
        <v>191</v>
      </c>
      <c r="C2706" s="637">
        <v>0</v>
      </c>
      <c r="D2706" s="635"/>
    </row>
    <row r="2707" spans="1:4" x14ac:dyDescent="0.2">
      <c r="A2707" s="635" t="s">
        <v>2988</v>
      </c>
      <c r="B2707" s="636">
        <v>289</v>
      </c>
      <c r="C2707" s="637">
        <v>614.92999999999995</v>
      </c>
      <c r="D2707" s="635"/>
    </row>
    <row r="2708" spans="1:4" x14ac:dyDescent="0.2">
      <c r="A2708" s="635" t="s">
        <v>2989</v>
      </c>
      <c r="B2708" s="636">
        <v>120</v>
      </c>
      <c r="C2708" s="637">
        <v>126.15</v>
      </c>
      <c r="D2708" s="635"/>
    </row>
    <row r="2709" spans="1:4" x14ac:dyDescent="0.2">
      <c r="A2709" s="635" t="s">
        <v>2990</v>
      </c>
      <c r="B2709" s="636">
        <v>257</v>
      </c>
      <c r="C2709" s="637">
        <v>248.87</v>
      </c>
      <c r="D2709" s="635"/>
    </row>
    <row r="2710" spans="1:4" x14ac:dyDescent="0.2">
      <c r="A2710" s="635" t="s">
        <v>2991</v>
      </c>
      <c r="B2710" s="636">
        <v>328</v>
      </c>
      <c r="C2710" s="637">
        <v>0</v>
      </c>
      <c r="D2710" s="635"/>
    </row>
    <row r="2711" spans="1:4" x14ac:dyDescent="0.2">
      <c r="A2711" s="635" t="s">
        <v>2992</v>
      </c>
      <c r="B2711" s="636">
        <v>181</v>
      </c>
      <c r="C2711" s="637">
        <v>412.63</v>
      </c>
      <c r="D2711" s="635"/>
    </row>
    <row r="2712" spans="1:4" x14ac:dyDescent="0.2">
      <c r="A2712" s="635" t="s">
        <v>2993</v>
      </c>
      <c r="B2712" s="636">
        <v>255</v>
      </c>
      <c r="C2712" s="637">
        <v>0</v>
      </c>
      <c r="D2712" s="635"/>
    </row>
    <row r="2713" spans="1:4" x14ac:dyDescent="0.2">
      <c r="A2713" s="635" t="s">
        <v>2994</v>
      </c>
      <c r="B2713" s="636">
        <v>100</v>
      </c>
      <c r="C2713" s="637">
        <v>10.11</v>
      </c>
      <c r="D2713" s="635"/>
    </row>
    <row r="2714" spans="1:4" x14ac:dyDescent="0.2">
      <c r="A2714" s="635" t="s">
        <v>2995</v>
      </c>
      <c r="B2714" s="636">
        <v>207</v>
      </c>
      <c r="C2714" s="637">
        <v>0</v>
      </c>
      <c r="D2714" s="635"/>
    </row>
    <row r="2715" spans="1:4" x14ac:dyDescent="0.2">
      <c r="A2715" s="635" t="s">
        <v>2996</v>
      </c>
      <c r="B2715" s="636">
        <v>661</v>
      </c>
      <c r="C2715" s="637">
        <v>227.27</v>
      </c>
      <c r="D2715" s="635"/>
    </row>
    <row r="2716" spans="1:4" x14ac:dyDescent="0.2">
      <c r="A2716" s="635" t="s">
        <v>2997</v>
      </c>
      <c r="B2716" s="636">
        <v>201</v>
      </c>
      <c r="C2716" s="637">
        <v>0</v>
      </c>
      <c r="D2716" s="635"/>
    </row>
    <row r="2717" spans="1:4" x14ac:dyDescent="0.2">
      <c r="A2717" s="635" t="s">
        <v>2998</v>
      </c>
      <c r="B2717" s="636">
        <v>235</v>
      </c>
      <c r="C2717" s="637">
        <v>0</v>
      </c>
      <c r="D2717" s="635"/>
    </row>
    <row r="2718" spans="1:4" x14ac:dyDescent="0.2">
      <c r="A2718" s="635" t="s">
        <v>2999</v>
      </c>
      <c r="B2718" s="636">
        <v>246</v>
      </c>
      <c r="C2718" s="637">
        <v>0</v>
      </c>
      <c r="D2718" s="635"/>
    </row>
    <row r="2719" spans="1:4" x14ac:dyDescent="0.2">
      <c r="A2719" s="635" t="s">
        <v>3000</v>
      </c>
      <c r="B2719" s="636">
        <v>455</v>
      </c>
      <c r="C2719" s="637">
        <v>41.39</v>
      </c>
      <c r="D2719" s="635"/>
    </row>
    <row r="2720" spans="1:4" x14ac:dyDescent="0.2">
      <c r="A2720" s="635" t="s">
        <v>3001</v>
      </c>
      <c r="B2720" s="636">
        <v>359</v>
      </c>
      <c r="C2720" s="637">
        <v>323.63</v>
      </c>
      <c r="D2720" s="635"/>
    </row>
    <row r="2721" spans="1:4" x14ac:dyDescent="0.2">
      <c r="A2721" s="635" t="s">
        <v>3002</v>
      </c>
      <c r="B2721" s="636">
        <v>212</v>
      </c>
      <c r="C2721" s="637">
        <v>716.55</v>
      </c>
      <c r="D2721" s="635"/>
    </row>
    <row r="2722" spans="1:4" x14ac:dyDescent="0.2">
      <c r="A2722" s="635" t="s">
        <v>3003</v>
      </c>
      <c r="B2722" s="636">
        <v>164</v>
      </c>
      <c r="C2722" s="637">
        <v>0</v>
      </c>
      <c r="D2722" s="635"/>
    </row>
    <row r="2723" spans="1:4" x14ac:dyDescent="0.2">
      <c r="A2723" s="635" t="s">
        <v>3004</v>
      </c>
      <c r="B2723" s="636">
        <v>347</v>
      </c>
      <c r="C2723" s="637">
        <v>0</v>
      </c>
      <c r="D2723" s="635"/>
    </row>
    <row r="2724" spans="1:4" x14ac:dyDescent="0.2">
      <c r="A2724" s="635" t="s">
        <v>3005</v>
      </c>
      <c r="B2724" s="636">
        <v>39</v>
      </c>
      <c r="C2724" s="637">
        <v>0</v>
      </c>
      <c r="D2724" s="635" t="s">
        <v>344</v>
      </c>
    </row>
    <row r="2725" spans="1:4" x14ac:dyDescent="0.2">
      <c r="A2725" s="635" t="s">
        <v>3006</v>
      </c>
      <c r="B2725" s="636">
        <v>196</v>
      </c>
      <c r="C2725" s="637">
        <v>0</v>
      </c>
      <c r="D2725" s="635"/>
    </row>
    <row r="2726" spans="1:4" x14ac:dyDescent="0.2">
      <c r="A2726" s="635" t="s">
        <v>3007</v>
      </c>
      <c r="B2726" s="636">
        <v>145</v>
      </c>
      <c r="C2726" s="637">
        <v>0</v>
      </c>
      <c r="D2726" s="635"/>
    </row>
    <row r="2727" spans="1:4" x14ac:dyDescent="0.2">
      <c r="A2727" s="635" t="s">
        <v>3008</v>
      </c>
      <c r="B2727" s="636">
        <v>364</v>
      </c>
      <c r="C2727" s="637">
        <v>331.48</v>
      </c>
      <c r="D2727" s="635"/>
    </row>
    <row r="2728" spans="1:4" x14ac:dyDescent="0.2">
      <c r="A2728" s="635" t="s">
        <v>3009</v>
      </c>
      <c r="B2728" s="636">
        <v>242</v>
      </c>
      <c r="C2728" s="637">
        <v>117.04</v>
      </c>
      <c r="D2728" s="635"/>
    </row>
    <row r="2729" spans="1:4" x14ac:dyDescent="0.2">
      <c r="A2729" s="635" t="s">
        <v>3010</v>
      </c>
      <c r="B2729" s="636">
        <v>339</v>
      </c>
      <c r="C2729" s="637">
        <v>309.06</v>
      </c>
      <c r="D2729" s="635"/>
    </row>
    <row r="2730" spans="1:4" x14ac:dyDescent="0.2">
      <c r="A2730" s="635" t="s">
        <v>3012</v>
      </c>
      <c r="B2730" s="636">
        <v>223</v>
      </c>
      <c r="C2730" s="637">
        <v>0</v>
      </c>
      <c r="D2730" s="635"/>
    </row>
    <row r="2731" spans="1:4" x14ac:dyDescent="0.2">
      <c r="A2731" s="635" t="s">
        <v>3013</v>
      </c>
      <c r="B2731" s="636">
        <v>194</v>
      </c>
      <c r="C2731" s="637">
        <v>127.27</v>
      </c>
      <c r="D2731" s="635"/>
    </row>
    <row r="2732" spans="1:4" x14ac:dyDescent="0.2">
      <c r="A2732" s="635" t="s">
        <v>3014</v>
      </c>
      <c r="B2732" s="636">
        <v>260</v>
      </c>
      <c r="C2732" s="637">
        <v>236.96</v>
      </c>
      <c r="D2732" s="635"/>
    </row>
    <row r="2733" spans="1:4" x14ac:dyDescent="0.2">
      <c r="A2733" s="635" t="s">
        <v>3015</v>
      </c>
      <c r="B2733" s="636">
        <v>178</v>
      </c>
      <c r="C2733" s="637">
        <v>418.9</v>
      </c>
      <c r="D2733" s="635"/>
    </row>
    <row r="2734" spans="1:4" x14ac:dyDescent="0.2">
      <c r="A2734" s="635" t="s">
        <v>3016</v>
      </c>
      <c r="B2734" s="636">
        <v>184</v>
      </c>
      <c r="C2734" s="637">
        <v>113.52</v>
      </c>
      <c r="D2734" s="635"/>
    </row>
    <row r="2735" spans="1:4" x14ac:dyDescent="0.2">
      <c r="A2735" s="635" t="s">
        <v>3017</v>
      </c>
      <c r="B2735" s="636">
        <v>156</v>
      </c>
      <c r="C2735" s="637">
        <v>168.33</v>
      </c>
      <c r="D2735" s="635"/>
    </row>
    <row r="2736" spans="1:4" x14ac:dyDescent="0.2">
      <c r="A2736" s="635" t="s">
        <v>3018</v>
      </c>
      <c r="B2736" s="636">
        <v>117</v>
      </c>
      <c r="C2736" s="637">
        <v>22.86</v>
      </c>
      <c r="D2736" s="635"/>
    </row>
    <row r="2737" spans="1:4" x14ac:dyDescent="0.2">
      <c r="A2737" s="635" t="s">
        <v>3019</v>
      </c>
      <c r="B2737" s="636">
        <v>364</v>
      </c>
      <c r="C2737" s="637">
        <v>0</v>
      </c>
      <c r="D2737" s="635"/>
    </row>
    <row r="2738" spans="1:4" x14ac:dyDescent="0.2">
      <c r="A2738" s="635" t="s">
        <v>3020</v>
      </c>
      <c r="B2738" s="636">
        <v>77</v>
      </c>
      <c r="C2738" s="637">
        <v>0</v>
      </c>
      <c r="D2738" s="635"/>
    </row>
    <row r="2739" spans="1:4" x14ac:dyDescent="0.2">
      <c r="A2739" s="635" t="s">
        <v>3021</v>
      </c>
      <c r="B2739" s="636">
        <v>298</v>
      </c>
      <c r="C2739" s="637">
        <v>0</v>
      </c>
      <c r="D2739" s="635"/>
    </row>
    <row r="2740" spans="1:4" x14ac:dyDescent="0.2">
      <c r="A2740" s="635" t="s">
        <v>3022</v>
      </c>
      <c r="B2740" s="636">
        <v>127</v>
      </c>
      <c r="C2740" s="637">
        <v>0</v>
      </c>
      <c r="D2740" s="635"/>
    </row>
    <row r="2741" spans="1:4" x14ac:dyDescent="0.2">
      <c r="A2741" s="635" t="s">
        <v>3023</v>
      </c>
      <c r="B2741" s="636">
        <v>804</v>
      </c>
      <c r="C2741" s="637">
        <v>0</v>
      </c>
      <c r="D2741" s="635"/>
    </row>
    <row r="2742" spans="1:4" x14ac:dyDescent="0.2">
      <c r="A2742" s="635" t="s">
        <v>3024</v>
      </c>
      <c r="B2742" s="636">
        <v>175</v>
      </c>
      <c r="C2742" s="637">
        <v>377.42</v>
      </c>
      <c r="D2742" s="635"/>
    </row>
    <row r="2743" spans="1:4" x14ac:dyDescent="0.2">
      <c r="A2743" s="635" t="s">
        <v>3025</v>
      </c>
      <c r="B2743" s="636">
        <v>272</v>
      </c>
      <c r="C2743" s="637">
        <v>0</v>
      </c>
      <c r="D2743" s="635"/>
    </row>
    <row r="2744" spans="1:4" x14ac:dyDescent="0.2">
      <c r="A2744" s="635" t="s">
        <v>3026</v>
      </c>
      <c r="B2744" s="636">
        <v>312</v>
      </c>
      <c r="C2744" s="637">
        <v>0</v>
      </c>
      <c r="D2744" s="635"/>
    </row>
    <row r="2745" spans="1:4" x14ac:dyDescent="0.2">
      <c r="A2745" s="635" t="s">
        <v>3027</v>
      </c>
      <c r="B2745" s="636">
        <v>155</v>
      </c>
      <c r="C2745" s="637">
        <v>0</v>
      </c>
      <c r="D2745" s="635"/>
    </row>
    <row r="2746" spans="1:4" x14ac:dyDescent="0.2">
      <c r="A2746" s="635" t="s">
        <v>3028</v>
      </c>
      <c r="B2746" s="636">
        <v>113</v>
      </c>
      <c r="C2746" s="637">
        <v>77.75</v>
      </c>
      <c r="D2746" s="635"/>
    </row>
    <row r="2747" spans="1:4" x14ac:dyDescent="0.2">
      <c r="A2747" s="635" t="s">
        <v>3029</v>
      </c>
      <c r="B2747" s="636">
        <v>187</v>
      </c>
      <c r="C2747" s="637">
        <v>101.61</v>
      </c>
      <c r="D2747" s="635"/>
    </row>
    <row r="2748" spans="1:4" x14ac:dyDescent="0.2">
      <c r="A2748" s="635" t="s">
        <v>3030</v>
      </c>
      <c r="B2748" s="636">
        <v>335</v>
      </c>
      <c r="C2748" s="637">
        <v>0</v>
      </c>
      <c r="D2748" s="635"/>
    </row>
    <row r="2749" spans="1:4" x14ac:dyDescent="0.2">
      <c r="A2749" s="635" t="s">
        <v>3031</v>
      </c>
      <c r="B2749" s="636">
        <v>259</v>
      </c>
      <c r="C2749" s="637">
        <v>0</v>
      </c>
      <c r="D2749" s="635"/>
    </row>
    <row r="2750" spans="1:4" x14ac:dyDescent="0.2">
      <c r="A2750" s="635" t="s">
        <v>3032</v>
      </c>
      <c r="B2750" s="636">
        <v>125</v>
      </c>
      <c r="C2750" s="637">
        <v>0</v>
      </c>
      <c r="D2750" s="635"/>
    </row>
    <row r="2751" spans="1:4" x14ac:dyDescent="0.2">
      <c r="A2751" s="635" t="s">
        <v>3033</v>
      </c>
      <c r="B2751" s="636">
        <v>203</v>
      </c>
      <c r="C2751" s="637">
        <v>0.9</v>
      </c>
      <c r="D2751" s="635"/>
    </row>
    <row r="2752" spans="1:4" x14ac:dyDescent="0.2">
      <c r="A2752" s="635" t="s">
        <v>3034</v>
      </c>
      <c r="B2752" s="636">
        <v>280</v>
      </c>
      <c r="C2752" s="637">
        <v>143.29</v>
      </c>
      <c r="D2752" s="635"/>
    </row>
    <row r="2753" spans="1:4" x14ac:dyDescent="0.2">
      <c r="A2753" s="635" t="s">
        <v>3035</v>
      </c>
      <c r="B2753" s="636">
        <v>145</v>
      </c>
      <c r="C2753" s="637">
        <v>0</v>
      </c>
      <c r="D2753" s="635"/>
    </row>
    <row r="2754" spans="1:4" x14ac:dyDescent="0.2">
      <c r="A2754" s="635" t="s">
        <v>3036</v>
      </c>
      <c r="B2754" s="636">
        <v>117</v>
      </c>
      <c r="C2754" s="637">
        <v>70.17</v>
      </c>
      <c r="D2754" s="635"/>
    </row>
    <row r="2755" spans="1:4" x14ac:dyDescent="0.2">
      <c r="A2755" s="635" t="s">
        <v>3037</v>
      </c>
      <c r="B2755" s="636">
        <v>170</v>
      </c>
      <c r="C2755" s="637">
        <v>253.81</v>
      </c>
      <c r="D2755" s="635"/>
    </row>
    <row r="2756" spans="1:4" x14ac:dyDescent="0.2">
      <c r="A2756" s="635" t="s">
        <v>3038</v>
      </c>
      <c r="B2756" s="636">
        <v>205</v>
      </c>
      <c r="C2756" s="637">
        <v>0</v>
      </c>
      <c r="D2756" s="635"/>
    </row>
    <row r="2757" spans="1:4" x14ac:dyDescent="0.2">
      <c r="A2757" s="635" t="s">
        <v>3039</v>
      </c>
      <c r="B2757" s="636">
        <v>331</v>
      </c>
      <c r="C2757" s="637">
        <v>0</v>
      </c>
      <c r="D2757" s="635"/>
    </row>
    <row r="2758" spans="1:4" x14ac:dyDescent="0.2">
      <c r="A2758" s="635" t="s">
        <v>3040</v>
      </c>
      <c r="B2758" s="636">
        <v>401</v>
      </c>
      <c r="C2758" s="637">
        <v>0</v>
      </c>
      <c r="D2758" s="635"/>
    </row>
    <row r="2759" spans="1:4" x14ac:dyDescent="0.2">
      <c r="A2759" s="635" t="s">
        <v>3041</v>
      </c>
      <c r="B2759" s="636">
        <v>389</v>
      </c>
      <c r="C2759" s="637">
        <v>0</v>
      </c>
      <c r="D2759" s="635"/>
    </row>
    <row r="2760" spans="1:4" x14ac:dyDescent="0.2">
      <c r="A2760" s="635" t="s">
        <v>3042</v>
      </c>
      <c r="B2760" s="636">
        <v>109</v>
      </c>
      <c r="C2760" s="637">
        <v>0</v>
      </c>
      <c r="D2760" s="635"/>
    </row>
    <row r="2761" spans="1:4" x14ac:dyDescent="0.2">
      <c r="A2761" s="635" t="s">
        <v>3043</v>
      </c>
      <c r="B2761" s="636">
        <v>299</v>
      </c>
      <c r="C2761" s="637">
        <v>0</v>
      </c>
      <c r="D2761" s="635"/>
    </row>
    <row r="2762" spans="1:4" x14ac:dyDescent="0.2">
      <c r="A2762" s="635" t="s">
        <v>3044</v>
      </c>
      <c r="B2762" s="636">
        <v>253</v>
      </c>
      <c r="C2762" s="637">
        <v>0</v>
      </c>
      <c r="D2762" s="635"/>
    </row>
    <row r="2763" spans="1:4" x14ac:dyDescent="0.2">
      <c r="A2763" s="635" t="s">
        <v>3045</v>
      </c>
      <c r="B2763" s="636">
        <v>159</v>
      </c>
      <c r="C2763" s="637">
        <v>274.45</v>
      </c>
      <c r="D2763" s="635"/>
    </row>
    <row r="2764" spans="1:4" x14ac:dyDescent="0.2">
      <c r="A2764" s="635" t="s">
        <v>3046</v>
      </c>
      <c r="B2764" s="636">
        <v>189</v>
      </c>
      <c r="C2764" s="637">
        <v>0</v>
      </c>
      <c r="D2764" s="635"/>
    </row>
    <row r="2765" spans="1:4" x14ac:dyDescent="0.2">
      <c r="A2765" s="635" t="s">
        <v>3047</v>
      </c>
      <c r="B2765" s="636">
        <v>186</v>
      </c>
      <c r="C2765" s="637">
        <v>0</v>
      </c>
      <c r="D2765" s="635"/>
    </row>
    <row r="2766" spans="1:4" x14ac:dyDescent="0.2">
      <c r="A2766" s="635" t="s">
        <v>3048</v>
      </c>
      <c r="B2766" s="636">
        <v>311</v>
      </c>
      <c r="C2766" s="637">
        <v>0</v>
      </c>
      <c r="D2766" s="635"/>
    </row>
    <row r="2767" spans="1:4" x14ac:dyDescent="0.2">
      <c r="A2767" s="635" t="s">
        <v>3049</v>
      </c>
      <c r="B2767" s="636">
        <v>162</v>
      </c>
      <c r="C2767" s="637">
        <v>0</v>
      </c>
      <c r="D2767" s="635"/>
    </row>
    <row r="2768" spans="1:4" x14ac:dyDescent="0.2">
      <c r="A2768" s="635" t="s">
        <v>3050</v>
      </c>
      <c r="B2768" s="636">
        <v>201</v>
      </c>
      <c r="C2768" s="637">
        <v>0</v>
      </c>
      <c r="D2768" s="635"/>
    </row>
    <row r="2769" spans="1:4" x14ac:dyDescent="0.2">
      <c r="A2769" s="635" t="s">
        <v>3051</v>
      </c>
      <c r="B2769" s="636">
        <v>120</v>
      </c>
      <c r="C2769" s="637">
        <v>24.64</v>
      </c>
      <c r="D2769" s="635"/>
    </row>
    <row r="2770" spans="1:4" x14ac:dyDescent="0.2">
      <c r="A2770" s="635" t="s">
        <v>3052</v>
      </c>
      <c r="B2770" s="636">
        <v>374</v>
      </c>
      <c r="C2770" s="637">
        <v>0</v>
      </c>
      <c r="D2770" s="635"/>
    </row>
    <row r="2771" spans="1:4" x14ac:dyDescent="0.2">
      <c r="A2771" s="635" t="s">
        <v>3053</v>
      </c>
      <c r="B2771" s="636">
        <v>148</v>
      </c>
      <c r="C2771" s="637">
        <v>58.87</v>
      </c>
      <c r="D2771" s="635"/>
    </row>
    <row r="2772" spans="1:4" x14ac:dyDescent="0.2">
      <c r="A2772" s="635" t="s">
        <v>3054</v>
      </c>
      <c r="B2772" s="636">
        <v>265</v>
      </c>
      <c r="C2772" s="637">
        <v>0</v>
      </c>
      <c r="D2772" s="635"/>
    </row>
    <row r="2773" spans="1:4" x14ac:dyDescent="0.2">
      <c r="A2773" s="635" t="s">
        <v>3055</v>
      </c>
      <c r="B2773" s="636">
        <v>205</v>
      </c>
      <c r="C2773" s="637">
        <v>0</v>
      </c>
      <c r="D2773" s="635"/>
    </row>
    <row r="2774" spans="1:4" x14ac:dyDescent="0.2">
      <c r="A2774" s="635" t="s">
        <v>3056</v>
      </c>
      <c r="B2774" s="636">
        <v>306</v>
      </c>
      <c r="C2774" s="637">
        <v>0</v>
      </c>
      <c r="D2774" s="635"/>
    </row>
    <row r="2775" spans="1:4" x14ac:dyDescent="0.2">
      <c r="A2775" s="635" t="s">
        <v>3057</v>
      </c>
      <c r="B2775" s="636">
        <v>201</v>
      </c>
      <c r="C2775" s="637">
        <v>0</v>
      </c>
      <c r="D2775" s="635"/>
    </row>
    <row r="2776" spans="1:4" x14ac:dyDescent="0.2">
      <c r="A2776" s="635" t="s">
        <v>3058</v>
      </c>
      <c r="B2776" s="636">
        <v>300</v>
      </c>
      <c r="C2776" s="637">
        <v>0</v>
      </c>
      <c r="D2776" s="635"/>
    </row>
    <row r="2777" spans="1:4" x14ac:dyDescent="0.2">
      <c r="A2777" s="635" t="s">
        <v>3059</v>
      </c>
      <c r="B2777" s="636">
        <v>79</v>
      </c>
      <c r="C2777" s="637">
        <v>278.06</v>
      </c>
      <c r="D2777" s="635"/>
    </row>
    <row r="2778" spans="1:4" x14ac:dyDescent="0.2">
      <c r="A2778" s="635" t="s">
        <v>3060</v>
      </c>
      <c r="B2778" s="636">
        <v>50</v>
      </c>
      <c r="C2778" s="637">
        <v>0</v>
      </c>
      <c r="D2778" s="635"/>
    </row>
    <row r="2779" spans="1:4" x14ac:dyDescent="0.2">
      <c r="A2779" s="635" t="s">
        <v>3061</v>
      </c>
      <c r="B2779" s="636">
        <v>222</v>
      </c>
      <c r="C2779" s="637">
        <v>0</v>
      </c>
      <c r="D2779" s="635"/>
    </row>
    <row r="2780" spans="1:4" x14ac:dyDescent="0.2">
      <c r="A2780" s="635" t="s">
        <v>3062</v>
      </c>
      <c r="B2780" s="636">
        <v>183</v>
      </c>
      <c r="C2780" s="637">
        <v>0</v>
      </c>
      <c r="D2780" s="635"/>
    </row>
    <row r="2781" spans="1:4" x14ac:dyDescent="0.2">
      <c r="A2781" s="635" t="s">
        <v>3063</v>
      </c>
      <c r="B2781" s="636">
        <v>175</v>
      </c>
      <c r="C2781" s="637">
        <v>29.85</v>
      </c>
      <c r="D2781" s="635"/>
    </row>
    <row r="2782" spans="1:4" x14ac:dyDescent="0.2">
      <c r="A2782" s="635" t="s">
        <v>3064</v>
      </c>
      <c r="B2782" s="636">
        <v>84</v>
      </c>
      <c r="C2782" s="637">
        <v>41.6</v>
      </c>
      <c r="D2782" s="635"/>
    </row>
    <row r="2783" spans="1:4" x14ac:dyDescent="0.2">
      <c r="A2783" s="635" t="s">
        <v>3065</v>
      </c>
      <c r="B2783" s="636">
        <v>96</v>
      </c>
      <c r="C2783" s="637">
        <v>59.59</v>
      </c>
      <c r="D2783" s="635"/>
    </row>
    <row r="2784" spans="1:4" x14ac:dyDescent="0.2">
      <c r="A2784" s="635" t="s">
        <v>3066</v>
      </c>
      <c r="B2784" s="636">
        <v>110</v>
      </c>
      <c r="C2784" s="637">
        <v>50.18</v>
      </c>
      <c r="D2784" s="635"/>
    </row>
    <row r="2785" spans="1:4" x14ac:dyDescent="0.2">
      <c r="A2785" s="635" t="s">
        <v>3067</v>
      </c>
      <c r="B2785" s="636">
        <v>141</v>
      </c>
      <c r="C2785" s="637">
        <v>25.59</v>
      </c>
      <c r="D2785" s="635"/>
    </row>
    <row r="2786" spans="1:4" x14ac:dyDescent="0.2">
      <c r="A2786" s="635" t="s">
        <v>3068</v>
      </c>
      <c r="B2786" s="636">
        <v>99</v>
      </c>
      <c r="C2786" s="637">
        <v>113.11</v>
      </c>
      <c r="D2786" s="635"/>
    </row>
    <row r="2787" spans="1:4" x14ac:dyDescent="0.2">
      <c r="A2787" s="635" t="s">
        <v>3069</v>
      </c>
      <c r="B2787" s="636">
        <v>282</v>
      </c>
      <c r="C2787" s="637">
        <v>37.43</v>
      </c>
      <c r="D2787" s="635"/>
    </row>
    <row r="2788" spans="1:4" x14ac:dyDescent="0.2">
      <c r="A2788" s="635" t="s">
        <v>3070</v>
      </c>
      <c r="B2788" s="636">
        <v>532</v>
      </c>
      <c r="C2788" s="637">
        <v>0</v>
      </c>
      <c r="D2788" s="635"/>
    </row>
    <row r="2789" spans="1:4" x14ac:dyDescent="0.2">
      <c r="A2789" s="635" t="s">
        <v>3071</v>
      </c>
      <c r="B2789" s="636">
        <v>217</v>
      </c>
      <c r="C2789" s="637">
        <v>441.56</v>
      </c>
      <c r="D2789" s="635"/>
    </row>
    <row r="2790" spans="1:4" x14ac:dyDescent="0.2">
      <c r="A2790" s="635" t="s">
        <v>3072</v>
      </c>
      <c r="B2790" s="636">
        <v>268</v>
      </c>
      <c r="C2790" s="637">
        <v>41.62</v>
      </c>
      <c r="D2790" s="635"/>
    </row>
    <row r="2791" spans="1:4" x14ac:dyDescent="0.2">
      <c r="A2791" s="635" t="s">
        <v>3073</v>
      </c>
      <c r="B2791" s="636">
        <v>196</v>
      </c>
      <c r="C2791" s="637">
        <v>2.25</v>
      </c>
      <c r="D2791" s="635"/>
    </row>
    <row r="2792" spans="1:4" x14ac:dyDescent="0.2">
      <c r="A2792" s="635" t="s">
        <v>3074</v>
      </c>
      <c r="B2792" s="636">
        <v>162</v>
      </c>
      <c r="C2792" s="637">
        <v>129.80000000000001</v>
      </c>
      <c r="D2792" s="635"/>
    </row>
    <row r="2793" spans="1:4" x14ac:dyDescent="0.2">
      <c r="A2793" s="635" t="s">
        <v>3075</v>
      </c>
      <c r="B2793" s="636">
        <v>48</v>
      </c>
      <c r="C2793" s="637">
        <v>0</v>
      </c>
      <c r="D2793" s="635"/>
    </row>
    <row r="2794" spans="1:4" x14ac:dyDescent="0.2">
      <c r="A2794" s="635" t="s">
        <v>3076</v>
      </c>
      <c r="B2794" s="636">
        <v>319</v>
      </c>
      <c r="C2794" s="637">
        <v>5.99</v>
      </c>
      <c r="D2794" s="635"/>
    </row>
    <row r="2795" spans="1:4" x14ac:dyDescent="0.2">
      <c r="A2795" s="635" t="s">
        <v>3078</v>
      </c>
      <c r="B2795" s="636">
        <v>296</v>
      </c>
      <c r="C2795" s="637">
        <v>8.19</v>
      </c>
      <c r="D2795" s="635"/>
    </row>
    <row r="2796" spans="1:4" x14ac:dyDescent="0.2">
      <c r="A2796" s="635" t="s">
        <v>3079</v>
      </c>
      <c r="B2796" s="636">
        <v>63</v>
      </c>
      <c r="C2796" s="637">
        <v>0</v>
      </c>
      <c r="D2796" s="635"/>
    </row>
    <row r="2797" spans="1:4" x14ac:dyDescent="0.2">
      <c r="A2797" s="635" t="s">
        <v>3080</v>
      </c>
      <c r="B2797" s="636">
        <v>394</v>
      </c>
      <c r="C2797" s="637">
        <v>564.57000000000005</v>
      </c>
      <c r="D2797" s="635"/>
    </row>
    <row r="2798" spans="1:4" x14ac:dyDescent="0.2">
      <c r="A2798" s="635" t="s">
        <v>3081</v>
      </c>
      <c r="B2798" s="636">
        <v>481</v>
      </c>
      <c r="C2798" s="637">
        <v>0</v>
      </c>
      <c r="D2798" s="635"/>
    </row>
    <row r="2799" spans="1:4" x14ac:dyDescent="0.2">
      <c r="A2799" s="635" t="s">
        <v>3082</v>
      </c>
      <c r="B2799" s="636">
        <v>315</v>
      </c>
      <c r="C2799" s="637">
        <v>121.29</v>
      </c>
      <c r="D2799" s="635"/>
    </row>
    <row r="2800" spans="1:4" x14ac:dyDescent="0.2">
      <c r="A2800" s="635" t="s">
        <v>3083</v>
      </c>
      <c r="B2800" s="636">
        <v>232</v>
      </c>
      <c r="C2800" s="637">
        <v>0</v>
      </c>
      <c r="D2800" s="635"/>
    </row>
    <row r="2801" spans="1:4" x14ac:dyDescent="0.2">
      <c r="A2801" s="635" t="s">
        <v>3084</v>
      </c>
      <c r="B2801" s="636">
        <v>229</v>
      </c>
      <c r="C2801" s="637">
        <v>0</v>
      </c>
      <c r="D2801" s="635"/>
    </row>
    <row r="2802" spans="1:4" x14ac:dyDescent="0.2">
      <c r="A2802" s="635" t="s">
        <v>3085</v>
      </c>
      <c r="B2802" s="636">
        <v>258</v>
      </c>
      <c r="C2802" s="637">
        <v>0</v>
      </c>
      <c r="D2802" s="635"/>
    </row>
    <row r="2803" spans="1:4" x14ac:dyDescent="0.2">
      <c r="A2803" s="635" t="s">
        <v>3086</v>
      </c>
      <c r="B2803" s="636">
        <v>119</v>
      </c>
      <c r="C2803" s="637">
        <v>0</v>
      </c>
      <c r="D2803" s="635"/>
    </row>
    <row r="2804" spans="1:4" x14ac:dyDescent="0.2">
      <c r="A2804" s="635" t="s">
        <v>3087</v>
      </c>
      <c r="B2804" s="636">
        <v>244</v>
      </c>
      <c r="C2804" s="637">
        <v>0</v>
      </c>
      <c r="D2804" s="635"/>
    </row>
    <row r="2805" spans="1:4" x14ac:dyDescent="0.2">
      <c r="A2805" s="635" t="s">
        <v>3088</v>
      </c>
      <c r="B2805" s="636">
        <v>410</v>
      </c>
      <c r="C2805" s="637">
        <v>0</v>
      </c>
      <c r="D2805" s="635"/>
    </row>
    <row r="2806" spans="1:4" x14ac:dyDescent="0.2">
      <c r="A2806" s="635" t="s">
        <v>3089</v>
      </c>
      <c r="B2806" s="636">
        <v>203</v>
      </c>
      <c r="C2806" s="637">
        <v>0</v>
      </c>
      <c r="D2806" s="635"/>
    </row>
    <row r="2807" spans="1:4" x14ac:dyDescent="0.2">
      <c r="A2807" s="635" t="s">
        <v>3090</v>
      </c>
      <c r="B2807" s="636">
        <v>112</v>
      </c>
      <c r="C2807" s="637">
        <v>0</v>
      </c>
      <c r="D2807" s="635"/>
    </row>
    <row r="2808" spans="1:4" x14ac:dyDescent="0.2">
      <c r="A2808" s="635" t="s">
        <v>3091</v>
      </c>
      <c r="B2808" s="636">
        <v>322</v>
      </c>
      <c r="C2808" s="637">
        <v>0</v>
      </c>
      <c r="D2808" s="635"/>
    </row>
    <row r="2809" spans="1:4" x14ac:dyDescent="0.2">
      <c r="A2809" s="635" t="s">
        <v>3092</v>
      </c>
      <c r="B2809" s="636">
        <v>105</v>
      </c>
      <c r="C2809" s="637">
        <v>54.53</v>
      </c>
      <c r="D2809" s="635"/>
    </row>
    <row r="2810" spans="1:4" x14ac:dyDescent="0.2">
      <c r="A2810" s="635" t="s">
        <v>3093</v>
      </c>
      <c r="B2810" s="636">
        <v>145</v>
      </c>
      <c r="C2810" s="637">
        <v>0</v>
      </c>
      <c r="D2810" s="635"/>
    </row>
    <row r="2811" spans="1:4" x14ac:dyDescent="0.2">
      <c r="A2811" s="635" t="s">
        <v>3094</v>
      </c>
      <c r="B2811" s="636">
        <v>138</v>
      </c>
      <c r="C2811" s="637">
        <v>0</v>
      </c>
      <c r="D2811" s="635"/>
    </row>
    <row r="2812" spans="1:4" x14ac:dyDescent="0.2">
      <c r="A2812" s="635" t="s">
        <v>3095</v>
      </c>
      <c r="B2812" s="636">
        <v>199</v>
      </c>
      <c r="C2812" s="637">
        <v>23.52</v>
      </c>
      <c r="D2812" s="635"/>
    </row>
    <row r="2813" spans="1:4" x14ac:dyDescent="0.2">
      <c r="A2813" s="635" t="s">
        <v>3096</v>
      </c>
      <c r="B2813" s="636">
        <v>272</v>
      </c>
      <c r="C2813" s="637">
        <v>0</v>
      </c>
      <c r="D2813" s="635"/>
    </row>
    <row r="2814" spans="1:4" x14ac:dyDescent="0.2">
      <c r="A2814" s="635" t="s">
        <v>3097</v>
      </c>
      <c r="B2814" s="636">
        <v>230</v>
      </c>
      <c r="C2814" s="637">
        <v>0</v>
      </c>
      <c r="D2814" s="635"/>
    </row>
    <row r="2815" spans="1:4" x14ac:dyDescent="0.2">
      <c r="A2815" s="635" t="s">
        <v>3098</v>
      </c>
      <c r="B2815" s="636">
        <v>239</v>
      </c>
      <c r="C2815" s="637">
        <v>779.11</v>
      </c>
      <c r="D2815" s="635"/>
    </row>
    <row r="2816" spans="1:4" x14ac:dyDescent="0.2">
      <c r="A2816" s="635" t="s">
        <v>3099</v>
      </c>
      <c r="B2816" s="636">
        <v>204</v>
      </c>
      <c r="C2816" s="637">
        <v>0</v>
      </c>
      <c r="D2816" s="635"/>
    </row>
    <row r="2817" spans="1:4" x14ac:dyDescent="0.2">
      <c r="A2817" s="635" t="s">
        <v>3100</v>
      </c>
      <c r="B2817" s="636">
        <v>247</v>
      </c>
      <c r="C2817" s="637">
        <v>29.96</v>
      </c>
      <c r="D2817" s="635"/>
    </row>
    <row r="2818" spans="1:4" x14ac:dyDescent="0.2">
      <c r="A2818" s="635" t="s">
        <v>3101</v>
      </c>
      <c r="B2818" s="636">
        <v>198</v>
      </c>
      <c r="C2818" s="637">
        <v>0</v>
      </c>
      <c r="D2818" s="635"/>
    </row>
    <row r="2819" spans="1:4" x14ac:dyDescent="0.2">
      <c r="A2819" s="635" t="s">
        <v>3102</v>
      </c>
      <c r="B2819" s="636">
        <v>412</v>
      </c>
      <c r="C2819" s="637">
        <v>0</v>
      </c>
      <c r="D2819" s="635"/>
    </row>
    <row r="2820" spans="1:4" x14ac:dyDescent="0.2">
      <c r="A2820" s="635" t="s">
        <v>3103</v>
      </c>
      <c r="B2820" s="636">
        <v>193</v>
      </c>
      <c r="C2820" s="637">
        <v>0</v>
      </c>
      <c r="D2820" s="635"/>
    </row>
    <row r="2821" spans="1:4" x14ac:dyDescent="0.2">
      <c r="A2821" s="635" t="s">
        <v>3104</v>
      </c>
      <c r="B2821" s="636">
        <v>466</v>
      </c>
      <c r="C2821" s="637">
        <v>0</v>
      </c>
      <c r="D2821" s="635"/>
    </row>
    <row r="2822" spans="1:4" x14ac:dyDescent="0.2">
      <c r="A2822" s="635" t="s">
        <v>3105</v>
      </c>
      <c r="B2822" s="636">
        <v>178</v>
      </c>
      <c r="C2822" s="637">
        <v>0</v>
      </c>
      <c r="D2822" s="635"/>
    </row>
    <row r="2823" spans="1:4" x14ac:dyDescent="0.2">
      <c r="A2823" s="635" t="s">
        <v>3106</v>
      </c>
      <c r="B2823" s="636">
        <v>171</v>
      </c>
      <c r="C2823" s="637">
        <v>0</v>
      </c>
      <c r="D2823" s="635"/>
    </row>
    <row r="2824" spans="1:4" x14ac:dyDescent="0.2">
      <c r="A2824" s="635" t="s">
        <v>3107</v>
      </c>
      <c r="B2824" s="636">
        <v>236</v>
      </c>
      <c r="C2824" s="637">
        <v>18.899999999999999</v>
      </c>
      <c r="D2824" s="635"/>
    </row>
    <row r="2825" spans="1:4" x14ac:dyDescent="0.2">
      <c r="A2825" s="635" t="s">
        <v>3108</v>
      </c>
      <c r="B2825" s="636">
        <v>288</v>
      </c>
      <c r="C2825" s="637">
        <v>0</v>
      </c>
      <c r="D2825" s="635"/>
    </row>
    <row r="2826" spans="1:4" x14ac:dyDescent="0.2">
      <c r="A2826" s="635" t="s">
        <v>3109</v>
      </c>
      <c r="B2826" s="636">
        <v>216</v>
      </c>
      <c r="C2826" s="637">
        <v>0</v>
      </c>
      <c r="D2826" s="635"/>
    </row>
    <row r="2827" spans="1:4" x14ac:dyDescent="0.2">
      <c r="A2827" s="635" t="s">
        <v>3110</v>
      </c>
      <c r="B2827" s="636">
        <v>325</v>
      </c>
      <c r="C2827" s="637">
        <v>0</v>
      </c>
      <c r="D2827" s="635"/>
    </row>
    <row r="2828" spans="1:4" x14ac:dyDescent="0.2">
      <c r="A2828" s="635" t="s">
        <v>3111</v>
      </c>
      <c r="B2828" s="636">
        <v>244</v>
      </c>
      <c r="C2828" s="637">
        <v>27.59</v>
      </c>
      <c r="D2828" s="635"/>
    </row>
    <row r="2829" spans="1:4" x14ac:dyDescent="0.2">
      <c r="A2829" s="635" t="s">
        <v>3112</v>
      </c>
      <c r="B2829" s="636">
        <v>64</v>
      </c>
      <c r="C2829" s="637">
        <v>15.81</v>
      </c>
      <c r="D2829" s="635"/>
    </row>
    <row r="2830" spans="1:4" x14ac:dyDescent="0.2">
      <c r="A2830" s="635" t="s">
        <v>3113</v>
      </c>
      <c r="B2830" s="636">
        <v>297</v>
      </c>
      <c r="C2830" s="637">
        <v>0</v>
      </c>
      <c r="D2830" s="635"/>
    </row>
    <row r="2831" spans="1:4" x14ac:dyDescent="0.2">
      <c r="A2831" s="635" t="s">
        <v>3114</v>
      </c>
      <c r="B2831" s="636">
        <v>61</v>
      </c>
      <c r="C2831" s="637">
        <v>0</v>
      </c>
      <c r="D2831" s="635"/>
    </row>
    <row r="2832" spans="1:4" x14ac:dyDescent="0.2">
      <c r="A2832" s="635" t="s">
        <v>3115</v>
      </c>
      <c r="B2832" s="636">
        <v>594</v>
      </c>
      <c r="C2832" s="637">
        <v>0</v>
      </c>
      <c r="D2832" s="635"/>
    </row>
    <row r="2833" spans="1:4" x14ac:dyDescent="0.2">
      <c r="A2833" s="635" t="s">
        <v>3116</v>
      </c>
      <c r="B2833" s="636">
        <v>188</v>
      </c>
      <c r="C2833" s="637">
        <v>0</v>
      </c>
      <c r="D2833" s="635"/>
    </row>
    <row r="2834" spans="1:4" x14ac:dyDescent="0.2">
      <c r="A2834" s="635" t="s">
        <v>3117</v>
      </c>
      <c r="B2834" s="636">
        <v>152</v>
      </c>
      <c r="C2834" s="637">
        <v>0</v>
      </c>
      <c r="D2834" s="635"/>
    </row>
    <row r="2835" spans="1:4" x14ac:dyDescent="0.2">
      <c r="A2835" s="635" t="s">
        <v>3118</v>
      </c>
      <c r="B2835" s="636">
        <v>99</v>
      </c>
      <c r="C2835" s="637">
        <v>143.49</v>
      </c>
      <c r="D2835" s="635"/>
    </row>
    <row r="2836" spans="1:4" x14ac:dyDescent="0.2">
      <c r="A2836" s="635" t="s">
        <v>3119</v>
      </c>
      <c r="B2836" s="636">
        <v>279</v>
      </c>
      <c r="C2836" s="637">
        <v>280.26</v>
      </c>
      <c r="D2836" s="635"/>
    </row>
    <row r="2837" spans="1:4" x14ac:dyDescent="0.2">
      <c r="A2837" s="635" t="s">
        <v>3120</v>
      </c>
      <c r="B2837" s="636">
        <v>219</v>
      </c>
      <c r="C2837" s="637">
        <v>6.74</v>
      </c>
      <c r="D2837" s="635"/>
    </row>
    <row r="2838" spans="1:4" x14ac:dyDescent="0.2">
      <c r="A2838" s="635" t="s">
        <v>3121</v>
      </c>
      <c r="B2838" s="636">
        <v>261</v>
      </c>
      <c r="C2838" s="637">
        <v>0</v>
      </c>
      <c r="D2838" s="635"/>
    </row>
    <row r="2839" spans="1:4" x14ac:dyDescent="0.2">
      <c r="A2839" s="635" t="s">
        <v>3122</v>
      </c>
      <c r="B2839" s="636">
        <v>283</v>
      </c>
      <c r="C2839" s="637">
        <v>0</v>
      </c>
      <c r="D2839" s="635"/>
    </row>
    <row r="2840" spans="1:4" x14ac:dyDescent="0.2">
      <c r="A2840" s="635" t="s">
        <v>3123</v>
      </c>
      <c r="B2840" s="636">
        <v>227</v>
      </c>
      <c r="C2840" s="637">
        <v>0</v>
      </c>
      <c r="D2840" s="635"/>
    </row>
    <row r="2841" spans="1:4" x14ac:dyDescent="0.2">
      <c r="A2841" s="635" t="s">
        <v>3124</v>
      </c>
      <c r="B2841" s="636">
        <v>243</v>
      </c>
      <c r="C2841" s="637">
        <v>0</v>
      </c>
      <c r="D2841" s="635"/>
    </row>
    <row r="2842" spans="1:4" x14ac:dyDescent="0.2">
      <c r="A2842" s="635" t="s">
        <v>3125</v>
      </c>
      <c r="B2842" s="636">
        <v>167</v>
      </c>
      <c r="C2842" s="637">
        <v>442.16</v>
      </c>
      <c r="D2842" s="635"/>
    </row>
    <row r="2843" spans="1:4" x14ac:dyDescent="0.2">
      <c r="A2843" s="635" t="s">
        <v>3126</v>
      </c>
      <c r="B2843" s="636">
        <v>77</v>
      </c>
      <c r="C2843" s="637">
        <v>0</v>
      </c>
      <c r="D2843" s="635"/>
    </row>
    <row r="2844" spans="1:4" x14ac:dyDescent="0.2">
      <c r="A2844" s="635" t="s">
        <v>3127</v>
      </c>
      <c r="B2844" s="636">
        <v>338</v>
      </c>
      <c r="C2844" s="637">
        <v>0</v>
      </c>
      <c r="D2844" s="635"/>
    </row>
    <row r="2845" spans="1:4" x14ac:dyDescent="0.2">
      <c r="A2845" s="635" t="s">
        <v>3128</v>
      </c>
      <c r="B2845" s="636">
        <v>193</v>
      </c>
      <c r="C2845" s="637">
        <v>0</v>
      </c>
      <c r="D2845" s="635"/>
    </row>
    <row r="2846" spans="1:4" x14ac:dyDescent="0.2">
      <c r="A2846" s="635" t="s">
        <v>3129</v>
      </c>
      <c r="B2846" s="636">
        <v>93</v>
      </c>
      <c r="C2846" s="637">
        <v>0</v>
      </c>
      <c r="D2846" s="635"/>
    </row>
    <row r="2847" spans="1:4" x14ac:dyDescent="0.2">
      <c r="A2847" s="635" t="s">
        <v>3130</v>
      </c>
      <c r="B2847" s="636">
        <v>147</v>
      </c>
      <c r="C2847" s="637">
        <v>0</v>
      </c>
      <c r="D2847" s="635"/>
    </row>
    <row r="2848" spans="1:4" x14ac:dyDescent="0.2">
      <c r="A2848" s="635" t="s">
        <v>3131</v>
      </c>
      <c r="B2848" s="636">
        <v>177</v>
      </c>
      <c r="C2848" s="637">
        <v>0</v>
      </c>
      <c r="D2848" s="635"/>
    </row>
    <row r="2849" spans="1:4" x14ac:dyDescent="0.2">
      <c r="A2849" s="635" t="s">
        <v>3132</v>
      </c>
      <c r="B2849" s="636">
        <v>60</v>
      </c>
      <c r="C2849" s="637">
        <v>0</v>
      </c>
      <c r="D2849" s="635"/>
    </row>
    <row r="2850" spans="1:4" x14ac:dyDescent="0.2">
      <c r="A2850" s="635" t="s">
        <v>3133</v>
      </c>
      <c r="B2850" s="636">
        <v>165</v>
      </c>
      <c r="C2850" s="637">
        <v>0</v>
      </c>
      <c r="D2850" s="635"/>
    </row>
    <row r="2851" spans="1:4" x14ac:dyDescent="0.2">
      <c r="A2851" s="635" t="s">
        <v>3134</v>
      </c>
      <c r="B2851" s="636">
        <v>154</v>
      </c>
      <c r="C2851" s="637">
        <v>0</v>
      </c>
      <c r="D2851" s="635"/>
    </row>
    <row r="2852" spans="1:4" x14ac:dyDescent="0.2">
      <c r="A2852" s="635" t="s">
        <v>3135</v>
      </c>
      <c r="B2852" s="636">
        <v>153</v>
      </c>
      <c r="C2852" s="637">
        <v>0</v>
      </c>
      <c r="D2852" s="635"/>
    </row>
    <row r="2853" spans="1:4" x14ac:dyDescent="0.2">
      <c r="A2853" s="635" t="s">
        <v>3136</v>
      </c>
      <c r="B2853" s="636">
        <v>331</v>
      </c>
      <c r="C2853" s="637">
        <v>44.37</v>
      </c>
      <c r="D2853" s="635"/>
    </row>
    <row r="2854" spans="1:4" x14ac:dyDescent="0.2">
      <c r="A2854" s="635" t="s">
        <v>3137</v>
      </c>
      <c r="B2854" s="636">
        <v>489</v>
      </c>
      <c r="C2854" s="637">
        <v>505.98</v>
      </c>
      <c r="D2854" s="635"/>
    </row>
    <row r="2855" spans="1:4" x14ac:dyDescent="0.2">
      <c r="A2855" s="635" t="s">
        <v>3138</v>
      </c>
      <c r="B2855" s="636">
        <v>109</v>
      </c>
      <c r="C2855" s="637">
        <v>208.22</v>
      </c>
      <c r="D2855" s="635"/>
    </row>
    <row r="2856" spans="1:4" x14ac:dyDescent="0.2">
      <c r="A2856" s="635" t="s">
        <v>3139</v>
      </c>
      <c r="B2856" s="636">
        <v>198</v>
      </c>
      <c r="C2856" s="637">
        <v>0</v>
      </c>
      <c r="D2856" s="635"/>
    </row>
    <row r="2857" spans="1:4" x14ac:dyDescent="0.2">
      <c r="A2857" s="635" t="s">
        <v>3140</v>
      </c>
      <c r="B2857" s="636">
        <v>171</v>
      </c>
      <c r="C2857" s="637">
        <v>0</v>
      </c>
      <c r="D2857" s="635"/>
    </row>
    <row r="2858" spans="1:4" x14ac:dyDescent="0.2">
      <c r="A2858" s="635" t="s">
        <v>3141</v>
      </c>
      <c r="B2858" s="636">
        <v>392</v>
      </c>
      <c r="C2858" s="637">
        <v>89.43</v>
      </c>
      <c r="D2858" s="635"/>
    </row>
    <row r="2859" spans="1:4" x14ac:dyDescent="0.2">
      <c r="A2859" s="635" t="s">
        <v>3142</v>
      </c>
      <c r="B2859" s="636">
        <v>377</v>
      </c>
      <c r="C2859" s="637">
        <v>29.98</v>
      </c>
      <c r="D2859" s="635"/>
    </row>
    <row r="2860" spans="1:4" x14ac:dyDescent="0.2">
      <c r="A2860" s="635" t="s">
        <v>3143</v>
      </c>
      <c r="B2860" s="636">
        <v>205</v>
      </c>
      <c r="C2860" s="637">
        <v>0</v>
      </c>
      <c r="D2860" s="635"/>
    </row>
    <row r="2861" spans="1:4" x14ac:dyDescent="0.2">
      <c r="A2861" s="635" t="s">
        <v>3144</v>
      </c>
      <c r="B2861" s="636">
        <v>210</v>
      </c>
      <c r="C2861" s="637">
        <v>0</v>
      </c>
      <c r="D2861" s="635"/>
    </row>
    <row r="2862" spans="1:4" x14ac:dyDescent="0.2">
      <c r="A2862" s="635" t="s">
        <v>3145</v>
      </c>
      <c r="B2862" s="636">
        <v>364</v>
      </c>
      <c r="C2862" s="637">
        <v>0</v>
      </c>
      <c r="D2862" s="635"/>
    </row>
    <row r="2863" spans="1:4" x14ac:dyDescent="0.2">
      <c r="A2863" s="635" t="s">
        <v>3146</v>
      </c>
      <c r="B2863" s="636">
        <v>145</v>
      </c>
      <c r="C2863" s="637">
        <v>0</v>
      </c>
      <c r="D2863" s="635"/>
    </row>
    <row r="2864" spans="1:4" x14ac:dyDescent="0.2">
      <c r="A2864" s="635" t="s">
        <v>3147</v>
      </c>
      <c r="B2864" s="636">
        <v>92</v>
      </c>
      <c r="C2864" s="637">
        <v>0</v>
      </c>
      <c r="D2864" s="635"/>
    </row>
    <row r="2865" spans="1:4" x14ac:dyDescent="0.2">
      <c r="A2865" s="635" t="s">
        <v>3148</v>
      </c>
      <c r="B2865" s="636">
        <v>227</v>
      </c>
      <c r="C2865" s="637">
        <v>0</v>
      </c>
      <c r="D2865" s="635"/>
    </row>
    <row r="2866" spans="1:4" x14ac:dyDescent="0.2">
      <c r="A2866" s="635" t="s">
        <v>3149</v>
      </c>
      <c r="B2866" s="636">
        <v>102</v>
      </c>
      <c r="C2866" s="637">
        <v>231.87</v>
      </c>
      <c r="D2866" s="635"/>
    </row>
    <row r="2867" spans="1:4" x14ac:dyDescent="0.2">
      <c r="A2867" s="635" t="s">
        <v>3150</v>
      </c>
      <c r="B2867" s="636">
        <v>550</v>
      </c>
      <c r="C2867" s="637">
        <v>0</v>
      </c>
      <c r="D2867" s="635"/>
    </row>
    <row r="2868" spans="1:4" x14ac:dyDescent="0.2">
      <c r="A2868" s="635" t="s">
        <v>3151</v>
      </c>
      <c r="B2868" s="636">
        <v>392</v>
      </c>
      <c r="C2868" s="637">
        <v>39.65</v>
      </c>
      <c r="D2868" s="635"/>
    </row>
    <row r="2869" spans="1:4" x14ac:dyDescent="0.2">
      <c r="A2869" s="635" t="s">
        <v>3152</v>
      </c>
      <c r="B2869" s="636">
        <v>148</v>
      </c>
      <c r="C2869" s="637">
        <v>0</v>
      </c>
      <c r="D2869" s="635"/>
    </row>
    <row r="2870" spans="1:4" x14ac:dyDescent="0.2">
      <c r="A2870" s="635" t="s">
        <v>3153</v>
      </c>
      <c r="B2870" s="636">
        <v>247</v>
      </c>
      <c r="C2870" s="637">
        <v>36.46</v>
      </c>
      <c r="D2870" s="635"/>
    </row>
    <row r="2871" spans="1:4" x14ac:dyDescent="0.2">
      <c r="A2871" s="635" t="s">
        <v>3154</v>
      </c>
      <c r="B2871" s="636">
        <v>65</v>
      </c>
      <c r="C2871" s="637">
        <v>0</v>
      </c>
      <c r="D2871" s="635"/>
    </row>
    <row r="2872" spans="1:4" x14ac:dyDescent="0.2">
      <c r="A2872" s="635" t="s">
        <v>3155</v>
      </c>
      <c r="B2872" s="636">
        <v>78</v>
      </c>
      <c r="C2872" s="637">
        <v>0</v>
      </c>
      <c r="D2872" s="635"/>
    </row>
    <row r="2873" spans="1:4" x14ac:dyDescent="0.2">
      <c r="A2873" s="635" t="s">
        <v>3156</v>
      </c>
      <c r="B2873" s="636">
        <v>36</v>
      </c>
      <c r="C2873" s="637">
        <v>0</v>
      </c>
      <c r="D2873" s="635" t="s">
        <v>344</v>
      </c>
    </row>
    <row r="2874" spans="1:4" x14ac:dyDescent="0.2">
      <c r="A2874" s="635" t="s">
        <v>3157</v>
      </c>
      <c r="B2874" s="636">
        <v>119</v>
      </c>
      <c r="C2874" s="637">
        <v>0</v>
      </c>
      <c r="D2874" s="635"/>
    </row>
    <row r="2875" spans="1:4" x14ac:dyDescent="0.2">
      <c r="A2875" s="635" t="s">
        <v>3158</v>
      </c>
      <c r="B2875" s="636">
        <v>99</v>
      </c>
      <c r="C2875" s="637">
        <v>19.11</v>
      </c>
      <c r="D2875" s="635"/>
    </row>
    <row r="2876" spans="1:4" x14ac:dyDescent="0.2">
      <c r="A2876" s="635" t="s">
        <v>3159</v>
      </c>
      <c r="B2876" s="636">
        <v>159</v>
      </c>
      <c r="C2876" s="637">
        <v>28</v>
      </c>
      <c r="D2876" s="635"/>
    </row>
    <row r="2877" spans="1:4" x14ac:dyDescent="0.2">
      <c r="A2877" s="635" t="s">
        <v>3160</v>
      </c>
      <c r="B2877" s="636">
        <v>158</v>
      </c>
      <c r="C2877" s="637">
        <v>102.91</v>
      </c>
      <c r="D2877" s="635"/>
    </row>
    <row r="2878" spans="1:4" x14ac:dyDescent="0.2">
      <c r="A2878" s="635" t="s">
        <v>3161</v>
      </c>
      <c r="B2878" s="636">
        <v>444</v>
      </c>
      <c r="C2878" s="637">
        <v>0</v>
      </c>
      <c r="D2878" s="635"/>
    </row>
    <row r="2879" spans="1:4" x14ac:dyDescent="0.2">
      <c r="A2879" s="635" t="s">
        <v>3162</v>
      </c>
      <c r="B2879" s="636">
        <v>134</v>
      </c>
      <c r="C2879" s="637">
        <v>1.74</v>
      </c>
      <c r="D2879" s="635"/>
    </row>
    <row r="2880" spans="1:4" x14ac:dyDescent="0.2">
      <c r="A2880" s="635" t="s">
        <v>3163</v>
      </c>
      <c r="B2880" s="636">
        <v>130</v>
      </c>
      <c r="C2880" s="637">
        <v>0</v>
      </c>
      <c r="D2880" s="635"/>
    </row>
    <row r="2881" spans="1:4" x14ac:dyDescent="0.2">
      <c r="A2881" s="635" t="s">
        <v>3164</v>
      </c>
      <c r="B2881" s="636">
        <v>86</v>
      </c>
      <c r="C2881" s="637">
        <v>0</v>
      </c>
      <c r="D2881" s="635"/>
    </row>
    <row r="2882" spans="1:4" x14ac:dyDescent="0.2">
      <c r="A2882" s="635" t="s">
        <v>3165</v>
      </c>
      <c r="B2882" s="636">
        <v>48</v>
      </c>
      <c r="C2882" s="637">
        <v>0</v>
      </c>
      <c r="D2882" s="635"/>
    </row>
    <row r="2883" spans="1:4" x14ac:dyDescent="0.2">
      <c r="A2883" s="635" t="s">
        <v>3166</v>
      </c>
      <c r="B2883" s="636">
        <v>45</v>
      </c>
      <c r="C2883" s="637">
        <v>0</v>
      </c>
      <c r="D2883" s="635"/>
    </row>
    <row r="2884" spans="1:4" x14ac:dyDescent="0.2">
      <c r="A2884" s="635" t="s">
        <v>3167</v>
      </c>
      <c r="B2884" s="636">
        <v>95</v>
      </c>
      <c r="C2884" s="637">
        <v>0</v>
      </c>
      <c r="D2884" s="635"/>
    </row>
    <row r="2885" spans="1:4" x14ac:dyDescent="0.2">
      <c r="A2885" s="635" t="s">
        <v>3168</v>
      </c>
      <c r="B2885" s="636">
        <v>135</v>
      </c>
      <c r="C2885" s="637">
        <v>224.45</v>
      </c>
      <c r="D2885" s="635"/>
    </row>
    <row r="2886" spans="1:4" x14ac:dyDescent="0.2">
      <c r="A2886" s="635" t="s">
        <v>3169</v>
      </c>
      <c r="B2886" s="636">
        <v>49</v>
      </c>
      <c r="C2886" s="637">
        <v>0</v>
      </c>
      <c r="D2886" s="635"/>
    </row>
    <row r="2887" spans="1:4" x14ac:dyDescent="0.2">
      <c r="A2887" s="635" t="s">
        <v>3171</v>
      </c>
      <c r="B2887" s="636">
        <v>217</v>
      </c>
      <c r="C2887" s="637">
        <v>39.130000000000003</v>
      </c>
      <c r="D2887" s="635"/>
    </row>
    <row r="2888" spans="1:4" x14ac:dyDescent="0.2">
      <c r="A2888" s="635" t="s">
        <v>3172</v>
      </c>
      <c r="B2888" s="636">
        <v>183</v>
      </c>
      <c r="C2888" s="637">
        <v>14.47</v>
      </c>
      <c r="D2888" s="635"/>
    </row>
    <row r="2889" spans="1:4" x14ac:dyDescent="0.2">
      <c r="A2889" s="635" t="s">
        <v>3173</v>
      </c>
      <c r="B2889" s="636">
        <v>143</v>
      </c>
      <c r="C2889" s="637">
        <v>66.650000000000006</v>
      </c>
      <c r="D2889" s="635"/>
    </row>
    <row r="2890" spans="1:4" x14ac:dyDescent="0.2">
      <c r="A2890" s="635" t="s">
        <v>3174</v>
      </c>
      <c r="B2890" s="636">
        <v>187</v>
      </c>
      <c r="C2890" s="637">
        <v>211.8</v>
      </c>
      <c r="D2890" s="635"/>
    </row>
    <row r="2891" spans="1:4" x14ac:dyDescent="0.2">
      <c r="A2891" s="635" t="s">
        <v>3176</v>
      </c>
      <c r="B2891" s="636">
        <v>40</v>
      </c>
      <c r="C2891" s="637">
        <v>0</v>
      </c>
      <c r="D2891" s="635" t="s">
        <v>344</v>
      </c>
    </row>
    <row r="2892" spans="1:4" x14ac:dyDescent="0.2">
      <c r="A2892" s="635" t="s">
        <v>3177</v>
      </c>
      <c r="B2892" s="636">
        <v>138</v>
      </c>
      <c r="C2892" s="637">
        <v>508.33</v>
      </c>
      <c r="D2892" s="635"/>
    </row>
    <row r="2893" spans="1:4" x14ac:dyDescent="0.2">
      <c r="A2893" s="635" t="s">
        <v>3178</v>
      </c>
      <c r="B2893" s="636">
        <v>323</v>
      </c>
      <c r="C2893" s="637">
        <v>83.74</v>
      </c>
      <c r="D2893" s="635"/>
    </row>
    <row r="2894" spans="1:4" x14ac:dyDescent="0.2">
      <c r="A2894" s="635" t="s">
        <v>3179</v>
      </c>
      <c r="B2894" s="636">
        <v>221</v>
      </c>
      <c r="C2894" s="637">
        <v>174.47</v>
      </c>
      <c r="D2894" s="635"/>
    </row>
    <row r="2895" spans="1:4" x14ac:dyDescent="0.2">
      <c r="A2895" s="635" t="s">
        <v>3180</v>
      </c>
      <c r="B2895" s="636">
        <v>131</v>
      </c>
      <c r="C2895" s="637">
        <v>511.9</v>
      </c>
      <c r="D2895" s="635"/>
    </row>
    <row r="2896" spans="1:4" x14ac:dyDescent="0.2">
      <c r="A2896" s="635" t="s">
        <v>3181</v>
      </c>
      <c r="B2896" s="636">
        <v>207</v>
      </c>
      <c r="C2896" s="637">
        <v>25.72</v>
      </c>
      <c r="D2896" s="635"/>
    </row>
    <row r="2897" spans="1:4" x14ac:dyDescent="0.2">
      <c r="A2897" s="635" t="s">
        <v>3182</v>
      </c>
      <c r="B2897" s="636">
        <v>218</v>
      </c>
      <c r="C2897" s="637">
        <v>0</v>
      </c>
      <c r="D2897" s="635"/>
    </row>
    <row r="2898" spans="1:4" x14ac:dyDescent="0.2">
      <c r="A2898" s="635" t="s">
        <v>3183</v>
      </c>
      <c r="B2898" s="636">
        <v>112</v>
      </c>
      <c r="C2898" s="637">
        <v>0</v>
      </c>
      <c r="D2898" s="635"/>
    </row>
    <row r="2899" spans="1:4" x14ac:dyDescent="0.2">
      <c r="A2899" s="635" t="s">
        <v>3184</v>
      </c>
      <c r="B2899" s="636">
        <v>133</v>
      </c>
      <c r="C2899" s="637">
        <v>29.63</v>
      </c>
      <c r="D2899" s="635"/>
    </row>
    <row r="2900" spans="1:4" x14ac:dyDescent="0.2">
      <c r="A2900" s="635" t="s">
        <v>3185</v>
      </c>
      <c r="B2900" s="636">
        <v>157</v>
      </c>
      <c r="C2900" s="637">
        <v>0</v>
      </c>
      <c r="D2900" s="635"/>
    </row>
    <row r="2901" spans="1:4" x14ac:dyDescent="0.2">
      <c r="A2901" s="635" t="s">
        <v>3186</v>
      </c>
      <c r="B2901" s="636">
        <v>43</v>
      </c>
      <c r="C2901" s="637">
        <v>2.99</v>
      </c>
      <c r="D2901" s="635"/>
    </row>
    <row r="2902" spans="1:4" x14ac:dyDescent="0.2">
      <c r="A2902" s="635" t="s">
        <v>3187</v>
      </c>
      <c r="B2902" s="636">
        <v>211</v>
      </c>
      <c r="C2902" s="637">
        <v>39.32</v>
      </c>
      <c r="D2902" s="635"/>
    </row>
    <row r="2903" spans="1:4" x14ac:dyDescent="0.2">
      <c r="A2903" s="635" t="s">
        <v>3188</v>
      </c>
      <c r="B2903" s="636">
        <v>289</v>
      </c>
      <c r="C2903" s="637">
        <v>0</v>
      </c>
      <c r="D2903" s="635"/>
    </row>
    <row r="2904" spans="1:4" x14ac:dyDescent="0.2">
      <c r="A2904" s="635" t="s">
        <v>3189</v>
      </c>
      <c r="B2904" s="636">
        <v>158</v>
      </c>
      <c r="C2904" s="637">
        <v>0.33</v>
      </c>
      <c r="D2904" s="635"/>
    </row>
    <row r="2905" spans="1:4" x14ac:dyDescent="0.2">
      <c r="A2905" s="635" t="s">
        <v>3190</v>
      </c>
      <c r="B2905" s="636">
        <v>108</v>
      </c>
      <c r="C2905" s="637">
        <v>0</v>
      </c>
      <c r="D2905" s="635"/>
    </row>
    <row r="2906" spans="1:4" x14ac:dyDescent="0.2">
      <c r="A2906" s="635" t="s">
        <v>3191</v>
      </c>
      <c r="B2906" s="636">
        <v>114</v>
      </c>
      <c r="C2906" s="637">
        <v>242.71</v>
      </c>
      <c r="D2906" s="635"/>
    </row>
    <row r="2907" spans="1:4" x14ac:dyDescent="0.2">
      <c r="A2907" s="635" t="s">
        <v>3192</v>
      </c>
      <c r="B2907" s="636">
        <v>283</v>
      </c>
      <c r="C2907" s="637">
        <v>0</v>
      </c>
      <c r="D2907" s="635"/>
    </row>
    <row r="2908" spans="1:4" x14ac:dyDescent="0.2">
      <c r="A2908" s="635" t="s">
        <v>3193</v>
      </c>
      <c r="B2908" s="636">
        <v>185</v>
      </c>
      <c r="C2908" s="637">
        <v>68.42</v>
      </c>
      <c r="D2908" s="635"/>
    </row>
    <row r="2909" spans="1:4" x14ac:dyDescent="0.2">
      <c r="A2909" s="635" t="s">
        <v>3194</v>
      </c>
      <c r="B2909" s="636">
        <v>186</v>
      </c>
      <c r="C2909" s="637">
        <v>0</v>
      </c>
      <c r="D2909" s="635"/>
    </row>
    <row r="2910" spans="1:4" x14ac:dyDescent="0.2">
      <c r="A2910" s="635" t="s">
        <v>3195</v>
      </c>
      <c r="B2910" s="636">
        <v>424</v>
      </c>
      <c r="C2910" s="637">
        <v>0</v>
      </c>
      <c r="D2910" s="635"/>
    </row>
    <row r="2911" spans="1:4" x14ac:dyDescent="0.2">
      <c r="A2911" s="635" t="s">
        <v>3196</v>
      </c>
      <c r="B2911" s="636">
        <v>106</v>
      </c>
      <c r="C2911" s="637">
        <v>248.82</v>
      </c>
      <c r="D2911" s="635"/>
    </row>
    <row r="2912" spans="1:4" x14ac:dyDescent="0.2">
      <c r="A2912" s="635" t="s">
        <v>3197</v>
      </c>
      <c r="B2912" s="636">
        <v>183</v>
      </c>
      <c r="C2912" s="637">
        <v>0</v>
      </c>
      <c r="D2912" s="635"/>
    </row>
    <row r="2913" spans="1:4" x14ac:dyDescent="0.2">
      <c r="A2913" s="635" t="s">
        <v>3198</v>
      </c>
      <c r="B2913" s="636">
        <v>109</v>
      </c>
      <c r="C2913" s="637">
        <v>0</v>
      </c>
      <c r="D2913" s="635"/>
    </row>
    <row r="2914" spans="1:4" x14ac:dyDescent="0.2">
      <c r="A2914" s="635" t="s">
        <v>3199</v>
      </c>
      <c r="B2914" s="636">
        <v>366</v>
      </c>
      <c r="C2914" s="637">
        <v>541.04999999999995</v>
      </c>
      <c r="D2914" s="635"/>
    </row>
    <row r="2915" spans="1:4" x14ac:dyDescent="0.2">
      <c r="A2915" s="635" t="s">
        <v>3200</v>
      </c>
      <c r="B2915" s="636">
        <v>337</v>
      </c>
      <c r="C2915" s="637">
        <v>0</v>
      </c>
      <c r="D2915" s="635"/>
    </row>
    <row r="2916" spans="1:4" x14ac:dyDescent="0.2">
      <c r="A2916" s="635" t="s">
        <v>3201</v>
      </c>
      <c r="B2916" s="636">
        <v>233</v>
      </c>
      <c r="C2916" s="637">
        <v>937.89</v>
      </c>
      <c r="D2916" s="635"/>
    </row>
    <row r="2917" spans="1:4" x14ac:dyDescent="0.2">
      <c r="A2917" s="635" t="s">
        <v>3202</v>
      </c>
      <c r="B2917" s="636">
        <v>378</v>
      </c>
      <c r="C2917" s="637">
        <v>32.78</v>
      </c>
      <c r="D2917" s="635"/>
    </row>
    <row r="2918" spans="1:4" x14ac:dyDescent="0.2">
      <c r="A2918" s="635" t="s">
        <v>3203</v>
      </c>
      <c r="B2918" s="636">
        <v>159</v>
      </c>
      <c r="C2918" s="637">
        <v>0</v>
      </c>
      <c r="D2918" s="635"/>
    </row>
    <row r="2919" spans="1:4" x14ac:dyDescent="0.2">
      <c r="A2919" s="635" t="s">
        <v>3204</v>
      </c>
      <c r="B2919" s="636">
        <v>192</v>
      </c>
      <c r="C2919" s="637">
        <v>188.66</v>
      </c>
      <c r="D2919" s="635"/>
    </row>
    <row r="2920" spans="1:4" x14ac:dyDescent="0.2">
      <c r="A2920" s="635" t="s">
        <v>3205</v>
      </c>
      <c r="B2920" s="636">
        <v>90</v>
      </c>
      <c r="C2920" s="637">
        <v>136.01</v>
      </c>
      <c r="D2920" s="635"/>
    </row>
    <row r="2921" spans="1:4" x14ac:dyDescent="0.2">
      <c r="A2921" s="635" t="s">
        <v>3206</v>
      </c>
      <c r="B2921" s="636">
        <v>392</v>
      </c>
      <c r="C2921" s="637">
        <v>0</v>
      </c>
      <c r="D2921" s="635"/>
    </row>
    <row r="2922" spans="1:4" x14ac:dyDescent="0.2">
      <c r="A2922" s="635" t="s">
        <v>3207</v>
      </c>
      <c r="B2922" s="636">
        <v>369</v>
      </c>
      <c r="C2922" s="637">
        <v>0</v>
      </c>
      <c r="D2922" s="635"/>
    </row>
    <row r="2923" spans="1:4" x14ac:dyDescent="0.2">
      <c r="A2923" s="635" t="s">
        <v>3208</v>
      </c>
      <c r="B2923" s="636">
        <v>479</v>
      </c>
      <c r="C2923" s="637">
        <v>0</v>
      </c>
      <c r="D2923" s="635"/>
    </row>
    <row r="2924" spans="1:4" x14ac:dyDescent="0.2">
      <c r="A2924" s="635" t="s">
        <v>3209</v>
      </c>
      <c r="B2924" s="636">
        <v>133</v>
      </c>
      <c r="C2924" s="637">
        <v>0</v>
      </c>
      <c r="D2924" s="635"/>
    </row>
    <row r="2925" spans="1:4" x14ac:dyDescent="0.2">
      <c r="A2925" s="635" t="s">
        <v>3210</v>
      </c>
      <c r="B2925" s="636">
        <v>218</v>
      </c>
      <c r="C2925" s="637">
        <v>18.010000000000002</v>
      </c>
      <c r="D2925" s="635"/>
    </row>
    <row r="2926" spans="1:4" x14ac:dyDescent="0.2">
      <c r="A2926" s="635" t="s">
        <v>3211</v>
      </c>
      <c r="B2926" s="636">
        <v>145</v>
      </c>
      <c r="C2926" s="637">
        <v>53.92</v>
      </c>
      <c r="D2926" s="635"/>
    </row>
    <row r="2927" spans="1:4" x14ac:dyDescent="0.2">
      <c r="A2927" s="635" t="s">
        <v>3212</v>
      </c>
      <c r="B2927" s="636">
        <v>246</v>
      </c>
      <c r="C2927" s="637">
        <v>43.62</v>
      </c>
      <c r="D2927" s="635"/>
    </row>
    <row r="2928" spans="1:4" x14ac:dyDescent="0.2">
      <c r="A2928" s="635" t="s">
        <v>3213</v>
      </c>
      <c r="B2928" s="636">
        <v>311</v>
      </c>
      <c r="C2928" s="637">
        <v>0</v>
      </c>
      <c r="D2928" s="635"/>
    </row>
    <row r="2929" spans="1:4" x14ac:dyDescent="0.2">
      <c r="A2929" s="635" t="s">
        <v>3214</v>
      </c>
      <c r="B2929" s="636">
        <v>406</v>
      </c>
      <c r="C2929" s="637">
        <v>122.94</v>
      </c>
      <c r="D2929" s="635"/>
    </row>
    <row r="2930" spans="1:4" x14ac:dyDescent="0.2">
      <c r="A2930" s="635" t="s">
        <v>3215</v>
      </c>
      <c r="B2930" s="636">
        <v>202</v>
      </c>
      <c r="C2930" s="637">
        <v>69.33</v>
      </c>
      <c r="D2930" s="635"/>
    </row>
    <row r="2931" spans="1:4" x14ac:dyDescent="0.2">
      <c r="A2931" s="635" t="s">
        <v>3216</v>
      </c>
      <c r="B2931" s="636">
        <v>372</v>
      </c>
      <c r="C2931" s="637">
        <v>0</v>
      </c>
      <c r="D2931" s="635"/>
    </row>
    <row r="2932" spans="1:4" x14ac:dyDescent="0.2">
      <c r="A2932" s="635" t="s">
        <v>3217</v>
      </c>
      <c r="B2932" s="636">
        <v>325</v>
      </c>
      <c r="C2932" s="637">
        <v>0</v>
      </c>
      <c r="D2932" s="635"/>
    </row>
    <row r="2933" spans="1:4" x14ac:dyDescent="0.2">
      <c r="A2933" s="635" t="s">
        <v>3218</v>
      </c>
      <c r="B2933" s="636">
        <v>62</v>
      </c>
      <c r="C2933" s="637">
        <v>0</v>
      </c>
      <c r="D2933" s="635"/>
    </row>
    <row r="2934" spans="1:4" x14ac:dyDescent="0.2">
      <c r="A2934" s="635" t="s">
        <v>3219</v>
      </c>
      <c r="B2934" s="636">
        <v>452</v>
      </c>
      <c r="C2934" s="637">
        <v>0</v>
      </c>
      <c r="D2934" s="635"/>
    </row>
    <row r="2935" spans="1:4" x14ac:dyDescent="0.2">
      <c r="A2935" s="635" t="s">
        <v>3220</v>
      </c>
      <c r="B2935" s="636">
        <v>336</v>
      </c>
      <c r="C2935" s="637">
        <v>113.53</v>
      </c>
      <c r="D2935" s="635"/>
    </row>
    <row r="2936" spans="1:4" x14ac:dyDescent="0.2">
      <c r="A2936" s="635" t="s">
        <v>3221</v>
      </c>
      <c r="B2936" s="636">
        <v>139</v>
      </c>
      <c r="C2936" s="637">
        <v>15.2</v>
      </c>
      <c r="D2936" s="635"/>
    </row>
    <row r="2937" spans="1:4" x14ac:dyDescent="0.2">
      <c r="A2937" s="635" t="s">
        <v>3222</v>
      </c>
      <c r="B2937" s="636">
        <v>342</v>
      </c>
      <c r="C2937" s="637">
        <v>0</v>
      </c>
      <c r="D2937" s="635"/>
    </row>
    <row r="2938" spans="1:4" x14ac:dyDescent="0.2">
      <c r="A2938" s="635" t="s">
        <v>3223</v>
      </c>
      <c r="B2938" s="636">
        <v>86</v>
      </c>
      <c r="C2938" s="637">
        <v>298.36</v>
      </c>
      <c r="D2938" s="635"/>
    </row>
    <row r="2939" spans="1:4" x14ac:dyDescent="0.2">
      <c r="A2939" s="635" t="s">
        <v>3224</v>
      </c>
      <c r="B2939" s="636">
        <v>62</v>
      </c>
      <c r="C2939" s="637">
        <v>0</v>
      </c>
      <c r="D2939" s="635"/>
    </row>
    <row r="2940" spans="1:4" x14ac:dyDescent="0.2">
      <c r="A2940" s="635" t="s">
        <v>3225</v>
      </c>
      <c r="B2940" s="636">
        <v>333</v>
      </c>
      <c r="C2940" s="637">
        <v>0</v>
      </c>
      <c r="D2940" s="635"/>
    </row>
    <row r="2941" spans="1:4" x14ac:dyDescent="0.2">
      <c r="A2941" s="635" t="s">
        <v>3226</v>
      </c>
      <c r="B2941" s="636">
        <v>315</v>
      </c>
      <c r="C2941" s="637">
        <v>0</v>
      </c>
      <c r="D2941" s="635"/>
    </row>
    <row r="2942" spans="1:4" x14ac:dyDescent="0.2">
      <c r="A2942" s="635" t="s">
        <v>3227</v>
      </c>
      <c r="B2942" s="636">
        <v>354</v>
      </c>
      <c r="C2942" s="637">
        <v>20.48</v>
      </c>
      <c r="D2942" s="635"/>
    </row>
    <row r="2943" spans="1:4" x14ac:dyDescent="0.2">
      <c r="A2943" s="635" t="s">
        <v>3228</v>
      </c>
      <c r="B2943" s="636">
        <v>81</v>
      </c>
      <c r="C2943" s="637">
        <v>0</v>
      </c>
      <c r="D2943" s="635"/>
    </row>
    <row r="2944" spans="1:4" x14ac:dyDescent="0.2">
      <c r="A2944" s="635" t="s">
        <v>3229</v>
      </c>
      <c r="B2944" s="636">
        <v>155</v>
      </c>
      <c r="C2944" s="637">
        <v>0</v>
      </c>
      <c r="D2944" s="635"/>
    </row>
    <row r="2945" spans="1:4" x14ac:dyDescent="0.2">
      <c r="A2945" s="635" t="s">
        <v>3230</v>
      </c>
      <c r="B2945" s="636">
        <v>227</v>
      </c>
      <c r="C2945" s="637">
        <v>0</v>
      </c>
      <c r="D2945" s="635"/>
    </row>
    <row r="2946" spans="1:4" x14ac:dyDescent="0.2">
      <c r="A2946" s="635" t="s">
        <v>3231</v>
      </c>
      <c r="B2946" s="636">
        <v>221</v>
      </c>
      <c r="C2946" s="637">
        <v>0</v>
      </c>
      <c r="D2946" s="635"/>
    </row>
    <row r="2947" spans="1:4" x14ac:dyDescent="0.2">
      <c r="A2947" s="635" t="s">
        <v>3232</v>
      </c>
      <c r="B2947" s="636">
        <v>436</v>
      </c>
      <c r="C2947" s="637">
        <v>0</v>
      </c>
      <c r="D2947" s="635"/>
    </row>
    <row r="2948" spans="1:4" x14ac:dyDescent="0.2">
      <c r="A2948" s="635" t="s">
        <v>3233</v>
      </c>
      <c r="B2948" s="636">
        <v>126</v>
      </c>
      <c r="C2948" s="637">
        <v>0</v>
      </c>
      <c r="D2948" s="635"/>
    </row>
    <row r="2949" spans="1:4" x14ac:dyDescent="0.2">
      <c r="A2949" s="635" t="s">
        <v>3234</v>
      </c>
      <c r="B2949" s="636">
        <v>220</v>
      </c>
      <c r="C2949" s="637">
        <v>0</v>
      </c>
      <c r="D2949" s="635"/>
    </row>
    <row r="2950" spans="1:4" x14ac:dyDescent="0.2">
      <c r="A2950" s="635" t="s">
        <v>3235</v>
      </c>
      <c r="B2950" s="636">
        <v>113</v>
      </c>
      <c r="C2950" s="637">
        <v>11.89</v>
      </c>
      <c r="D2950" s="635"/>
    </row>
    <row r="2951" spans="1:4" x14ac:dyDescent="0.2">
      <c r="A2951" s="635" t="s">
        <v>3236</v>
      </c>
      <c r="B2951" s="636">
        <v>199</v>
      </c>
      <c r="C2951" s="637">
        <v>0</v>
      </c>
      <c r="D2951" s="635"/>
    </row>
    <row r="2952" spans="1:4" x14ac:dyDescent="0.2">
      <c r="A2952" s="635" t="s">
        <v>3237</v>
      </c>
      <c r="B2952" s="636">
        <v>240</v>
      </c>
      <c r="C2952" s="637">
        <v>0</v>
      </c>
      <c r="D2952" s="635"/>
    </row>
    <row r="2953" spans="1:4" x14ac:dyDescent="0.2">
      <c r="A2953" s="635" t="s">
        <v>3238</v>
      </c>
      <c r="B2953" s="636">
        <v>353</v>
      </c>
      <c r="C2953" s="637">
        <v>0</v>
      </c>
      <c r="D2953" s="635"/>
    </row>
    <row r="2954" spans="1:4" x14ac:dyDescent="0.2">
      <c r="A2954" s="635" t="s">
        <v>3239</v>
      </c>
      <c r="B2954" s="636">
        <v>143</v>
      </c>
      <c r="C2954" s="637">
        <v>49.93</v>
      </c>
      <c r="D2954" s="635"/>
    </row>
    <row r="2955" spans="1:4" x14ac:dyDescent="0.2">
      <c r="A2955" s="635" t="s">
        <v>3240</v>
      </c>
      <c r="B2955" s="636">
        <v>333</v>
      </c>
      <c r="C2955" s="637">
        <v>550.29</v>
      </c>
      <c r="D2955" s="635"/>
    </row>
    <row r="2956" spans="1:4" x14ac:dyDescent="0.2">
      <c r="A2956" s="635" t="s">
        <v>3241</v>
      </c>
      <c r="B2956" s="636">
        <v>200</v>
      </c>
      <c r="C2956" s="637">
        <v>9.82</v>
      </c>
      <c r="D2956" s="635"/>
    </row>
    <row r="2957" spans="1:4" x14ac:dyDescent="0.2">
      <c r="A2957" s="635" t="s">
        <v>3242</v>
      </c>
      <c r="B2957" s="636">
        <v>155</v>
      </c>
      <c r="C2957" s="637">
        <v>273.55</v>
      </c>
      <c r="D2957" s="635"/>
    </row>
    <row r="2958" spans="1:4" x14ac:dyDescent="0.2">
      <c r="A2958" s="635" t="s">
        <v>3243</v>
      </c>
      <c r="B2958" s="636">
        <v>175</v>
      </c>
      <c r="C2958" s="637">
        <v>0</v>
      </c>
      <c r="D2958" s="635"/>
    </row>
    <row r="2959" spans="1:4" x14ac:dyDescent="0.2">
      <c r="A2959" s="635" t="s">
        <v>3244</v>
      </c>
      <c r="B2959" s="636">
        <v>51</v>
      </c>
      <c r="C2959" s="637">
        <v>0</v>
      </c>
      <c r="D2959" s="635"/>
    </row>
    <row r="2960" spans="1:4" x14ac:dyDescent="0.2">
      <c r="A2960" s="635" t="s">
        <v>3245</v>
      </c>
      <c r="B2960" s="636">
        <v>108</v>
      </c>
      <c r="C2960" s="637">
        <v>29.62</v>
      </c>
      <c r="D2960" s="635"/>
    </row>
    <row r="2961" spans="1:4" x14ac:dyDescent="0.2">
      <c r="A2961" s="635" t="s">
        <v>3246</v>
      </c>
      <c r="B2961" s="636">
        <v>235</v>
      </c>
      <c r="C2961" s="637">
        <v>0</v>
      </c>
      <c r="D2961" s="635"/>
    </row>
    <row r="2962" spans="1:4" x14ac:dyDescent="0.2">
      <c r="A2962" s="635" t="s">
        <v>3247</v>
      </c>
      <c r="B2962" s="636">
        <v>140</v>
      </c>
      <c r="C2962" s="637">
        <v>0</v>
      </c>
      <c r="D2962" s="635"/>
    </row>
    <row r="2963" spans="1:4" x14ac:dyDescent="0.2">
      <c r="A2963" s="635" t="s">
        <v>3248</v>
      </c>
      <c r="B2963" s="636">
        <v>263</v>
      </c>
      <c r="C2963" s="637">
        <v>0</v>
      </c>
      <c r="D2963" s="635"/>
    </row>
    <row r="2964" spans="1:4" x14ac:dyDescent="0.2">
      <c r="A2964" s="635" t="s">
        <v>3249</v>
      </c>
      <c r="B2964" s="636">
        <v>307</v>
      </c>
      <c r="C2964" s="637">
        <v>55.81</v>
      </c>
      <c r="D2964" s="635"/>
    </row>
    <row r="2965" spans="1:4" x14ac:dyDescent="0.2">
      <c r="A2965" s="635" t="s">
        <v>3250</v>
      </c>
      <c r="B2965" s="636">
        <v>211</v>
      </c>
      <c r="C2965" s="637">
        <v>9.1300000000000008</v>
      </c>
      <c r="D2965" s="635"/>
    </row>
    <row r="2966" spans="1:4" x14ac:dyDescent="0.2">
      <c r="A2966" s="635" t="s">
        <v>3251</v>
      </c>
      <c r="B2966" s="636">
        <v>32</v>
      </c>
      <c r="C2966" s="637">
        <v>0</v>
      </c>
      <c r="D2966" s="635" t="s">
        <v>344</v>
      </c>
    </row>
    <row r="2967" spans="1:4" x14ac:dyDescent="0.2">
      <c r="A2967" s="635" t="s">
        <v>3252</v>
      </c>
      <c r="B2967" s="636">
        <v>179</v>
      </c>
      <c r="C2967" s="637">
        <v>0</v>
      </c>
      <c r="D2967" s="635"/>
    </row>
    <row r="2968" spans="1:4" x14ac:dyDescent="0.2">
      <c r="A2968" s="635" t="s">
        <v>3253</v>
      </c>
      <c r="B2968" s="636">
        <v>302</v>
      </c>
      <c r="C2968" s="637">
        <v>0</v>
      </c>
      <c r="D2968" s="635"/>
    </row>
    <row r="2969" spans="1:4" x14ac:dyDescent="0.2">
      <c r="A2969" s="635" t="s">
        <v>3254</v>
      </c>
      <c r="B2969" s="636">
        <v>145</v>
      </c>
      <c r="C2969" s="637">
        <v>0</v>
      </c>
      <c r="D2969" s="635"/>
    </row>
    <row r="2970" spans="1:4" x14ac:dyDescent="0.2">
      <c r="A2970" s="635" t="s">
        <v>3255</v>
      </c>
      <c r="B2970" s="636">
        <v>443</v>
      </c>
      <c r="C2970" s="637">
        <v>0</v>
      </c>
      <c r="D2970" s="635"/>
    </row>
    <row r="2971" spans="1:4" x14ac:dyDescent="0.2">
      <c r="A2971" s="635" t="s">
        <v>3256</v>
      </c>
      <c r="B2971" s="636">
        <v>208</v>
      </c>
      <c r="C2971" s="637">
        <v>495.68</v>
      </c>
      <c r="D2971" s="635"/>
    </row>
    <row r="2972" spans="1:4" x14ac:dyDescent="0.2">
      <c r="A2972" s="635" t="s">
        <v>3257</v>
      </c>
      <c r="B2972" s="636">
        <v>272</v>
      </c>
      <c r="C2972" s="637">
        <v>0</v>
      </c>
      <c r="D2972" s="635"/>
    </row>
    <row r="2973" spans="1:4" x14ac:dyDescent="0.2">
      <c r="A2973" s="635" t="s">
        <v>3258</v>
      </c>
      <c r="B2973" s="636">
        <v>617</v>
      </c>
      <c r="C2973" s="637">
        <v>0</v>
      </c>
      <c r="D2973" s="635"/>
    </row>
    <row r="2974" spans="1:4" x14ac:dyDescent="0.2">
      <c r="A2974" s="635" t="s">
        <v>3259</v>
      </c>
      <c r="B2974" s="636">
        <v>329</v>
      </c>
      <c r="C2974" s="637">
        <v>0</v>
      </c>
      <c r="D2974" s="635"/>
    </row>
    <row r="2975" spans="1:4" x14ac:dyDescent="0.2">
      <c r="A2975" s="635" t="s">
        <v>3260</v>
      </c>
      <c r="B2975" s="636">
        <v>230</v>
      </c>
      <c r="C2975" s="637">
        <v>124.95</v>
      </c>
      <c r="D2975" s="635"/>
    </row>
    <row r="2976" spans="1:4" x14ac:dyDescent="0.2">
      <c r="A2976" s="635" t="s">
        <v>3261</v>
      </c>
      <c r="B2976" s="636">
        <v>289</v>
      </c>
      <c r="C2976" s="637">
        <v>0</v>
      </c>
      <c r="D2976" s="635"/>
    </row>
    <row r="2977" spans="1:4" x14ac:dyDescent="0.2">
      <c r="A2977" s="635" t="s">
        <v>3262</v>
      </c>
      <c r="B2977" s="636">
        <v>137</v>
      </c>
      <c r="C2977" s="637">
        <v>5.37</v>
      </c>
      <c r="D2977" s="635"/>
    </row>
    <row r="2978" spans="1:4" x14ac:dyDescent="0.2">
      <c r="A2978" s="635" t="s">
        <v>3263</v>
      </c>
      <c r="B2978" s="636">
        <v>86</v>
      </c>
      <c r="C2978" s="637">
        <v>0</v>
      </c>
      <c r="D2978" s="635"/>
    </row>
    <row r="2979" spans="1:4" x14ac:dyDescent="0.2">
      <c r="A2979" s="635" t="s">
        <v>3264</v>
      </c>
      <c r="B2979" s="636">
        <v>254</v>
      </c>
      <c r="C2979" s="637">
        <v>491.66</v>
      </c>
      <c r="D2979" s="635"/>
    </row>
    <row r="2980" spans="1:4" x14ac:dyDescent="0.2">
      <c r="A2980" s="635" t="s">
        <v>3265</v>
      </c>
      <c r="B2980" s="636">
        <v>424</v>
      </c>
      <c r="C2980" s="637">
        <v>0</v>
      </c>
      <c r="D2980" s="635"/>
    </row>
    <row r="2981" spans="1:4" x14ac:dyDescent="0.2">
      <c r="A2981" s="635" t="s">
        <v>3266</v>
      </c>
      <c r="B2981" s="636">
        <v>115</v>
      </c>
      <c r="C2981" s="637">
        <v>327.41000000000003</v>
      </c>
      <c r="D2981" s="635"/>
    </row>
    <row r="2982" spans="1:4" x14ac:dyDescent="0.2">
      <c r="A2982" s="635" t="s">
        <v>3267</v>
      </c>
      <c r="B2982" s="636">
        <v>160</v>
      </c>
      <c r="C2982" s="637">
        <v>9.2799999999999994</v>
      </c>
      <c r="D2982" s="635"/>
    </row>
    <row r="2983" spans="1:4" x14ac:dyDescent="0.2">
      <c r="A2983" s="635" t="s">
        <v>3268</v>
      </c>
      <c r="B2983" s="636">
        <v>427</v>
      </c>
      <c r="C2983" s="637">
        <v>0</v>
      </c>
      <c r="D2983" s="635"/>
    </row>
    <row r="2984" spans="1:4" x14ac:dyDescent="0.2">
      <c r="A2984" s="635" t="s">
        <v>3269</v>
      </c>
      <c r="B2984" s="636">
        <v>244</v>
      </c>
      <c r="C2984" s="637">
        <v>128.63</v>
      </c>
      <c r="D2984" s="635"/>
    </row>
    <row r="2985" spans="1:4" x14ac:dyDescent="0.2">
      <c r="A2985" s="635" t="s">
        <v>3270</v>
      </c>
      <c r="B2985" s="636">
        <v>278</v>
      </c>
      <c r="C2985" s="637">
        <v>0</v>
      </c>
      <c r="D2985" s="635"/>
    </row>
    <row r="2986" spans="1:4" x14ac:dyDescent="0.2">
      <c r="A2986" s="635" t="s">
        <v>3271</v>
      </c>
      <c r="B2986" s="636">
        <v>115</v>
      </c>
      <c r="C2986" s="637">
        <v>59.75</v>
      </c>
      <c r="D2986" s="635"/>
    </row>
    <row r="2987" spans="1:4" x14ac:dyDescent="0.2">
      <c r="A2987" s="635" t="s">
        <v>3272</v>
      </c>
      <c r="B2987" s="636">
        <v>140</v>
      </c>
      <c r="C2987" s="637">
        <v>285.82</v>
      </c>
      <c r="D2987" s="635"/>
    </row>
    <row r="2988" spans="1:4" x14ac:dyDescent="0.2">
      <c r="A2988" s="635" t="s">
        <v>3273</v>
      </c>
      <c r="B2988" s="636">
        <v>160</v>
      </c>
      <c r="C2988" s="637">
        <v>0</v>
      </c>
      <c r="D2988" s="635"/>
    </row>
    <row r="2989" spans="1:4" x14ac:dyDescent="0.2">
      <c r="A2989" s="635" t="s">
        <v>3274</v>
      </c>
      <c r="B2989" s="636">
        <v>243</v>
      </c>
      <c r="C2989" s="637">
        <v>0</v>
      </c>
      <c r="D2989" s="635"/>
    </row>
    <row r="2990" spans="1:4" x14ac:dyDescent="0.2">
      <c r="A2990" s="635" t="s">
        <v>3275</v>
      </c>
      <c r="B2990" s="636">
        <v>524</v>
      </c>
      <c r="C2990" s="637">
        <v>0</v>
      </c>
      <c r="D2990" s="635"/>
    </row>
    <row r="2991" spans="1:4" x14ac:dyDescent="0.2">
      <c r="A2991" s="635" t="s">
        <v>3276</v>
      </c>
      <c r="B2991" s="636">
        <v>316</v>
      </c>
      <c r="C2991" s="637">
        <v>83.99</v>
      </c>
      <c r="D2991" s="635"/>
    </row>
    <row r="2992" spans="1:4" x14ac:dyDescent="0.2">
      <c r="A2992" s="635" t="s">
        <v>3277</v>
      </c>
      <c r="B2992" s="636">
        <v>243</v>
      </c>
      <c r="C2992" s="637">
        <v>622.94000000000005</v>
      </c>
      <c r="D2992" s="635"/>
    </row>
    <row r="2993" spans="1:4" x14ac:dyDescent="0.2">
      <c r="A2993" s="635" t="s">
        <v>3278</v>
      </c>
      <c r="B2993" s="636">
        <v>155</v>
      </c>
      <c r="C2993" s="637">
        <v>0</v>
      </c>
      <c r="D2993" s="635"/>
    </row>
    <row r="2994" spans="1:4" x14ac:dyDescent="0.2">
      <c r="A2994" s="635" t="s">
        <v>3279</v>
      </c>
      <c r="B2994" s="636">
        <v>231</v>
      </c>
      <c r="C2994" s="637">
        <v>0</v>
      </c>
      <c r="D2994" s="635"/>
    </row>
    <row r="2995" spans="1:4" x14ac:dyDescent="0.2">
      <c r="A2995" s="635" t="s">
        <v>3280</v>
      </c>
      <c r="B2995" s="636">
        <v>128</v>
      </c>
      <c r="C2995" s="637">
        <v>0</v>
      </c>
      <c r="D2995" s="635"/>
    </row>
    <row r="2996" spans="1:4" x14ac:dyDescent="0.2">
      <c r="A2996" s="635" t="s">
        <v>3281</v>
      </c>
      <c r="B2996" s="636">
        <v>236</v>
      </c>
      <c r="C2996" s="637">
        <v>180.86</v>
      </c>
      <c r="D2996" s="635"/>
    </row>
    <row r="2997" spans="1:4" x14ac:dyDescent="0.2">
      <c r="A2997" s="635" t="s">
        <v>3282</v>
      </c>
      <c r="B2997" s="636">
        <v>247</v>
      </c>
      <c r="C2997" s="637">
        <v>0</v>
      </c>
      <c r="D2997" s="635"/>
    </row>
    <row r="2998" spans="1:4" x14ac:dyDescent="0.2">
      <c r="A2998" s="635" t="s">
        <v>3283</v>
      </c>
      <c r="B2998" s="636">
        <v>123</v>
      </c>
      <c r="C2998" s="637">
        <v>155.12</v>
      </c>
      <c r="D2998" s="635"/>
    </row>
    <row r="2999" spans="1:4" x14ac:dyDescent="0.2">
      <c r="A2999" s="635" t="s">
        <v>3284</v>
      </c>
      <c r="B2999" s="636">
        <v>186</v>
      </c>
      <c r="C2999" s="637">
        <v>0</v>
      </c>
      <c r="D2999" s="635"/>
    </row>
    <row r="3000" spans="1:4" x14ac:dyDescent="0.2">
      <c r="A3000" s="635" t="s">
        <v>3285</v>
      </c>
      <c r="B3000" s="636">
        <v>507</v>
      </c>
      <c r="C3000" s="637">
        <v>201.67</v>
      </c>
      <c r="D3000" s="635"/>
    </row>
    <row r="3001" spans="1:4" x14ac:dyDescent="0.2">
      <c r="A3001" s="635" t="s">
        <v>3286</v>
      </c>
      <c r="B3001" s="636">
        <v>290</v>
      </c>
      <c r="C3001" s="637">
        <v>0</v>
      </c>
      <c r="D3001" s="635"/>
    </row>
    <row r="3002" spans="1:4" x14ac:dyDescent="0.2">
      <c r="A3002" s="635" t="s">
        <v>3287</v>
      </c>
      <c r="B3002" s="636">
        <v>152</v>
      </c>
      <c r="C3002" s="637">
        <v>2.09</v>
      </c>
      <c r="D3002" s="635"/>
    </row>
    <row r="3003" spans="1:4" x14ac:dyDescent="0.2">
      <c r="A3003" s="635" t="s">
        <v>3288</v>
      </c>
      <c r="B3003" s="636">
        <v>104</v>
      </c>
      <c r="C3003" s="637">
        <v>0</v>
      </c>
      <c r="D3003" s="635"/>
    </row>
    <row r="3004" spans="1:4" x14ac:dyDescent="0.2">
      <c r="A3004" s="635" t="s">
        <v>3289</v>
      </c>
      <c r="B3004" s="636">
        <v>264</v>
      </c>
      <c r="C3004" s="637">
        <v>136.58000000000001</v>
      </c>
      <c r="D3004" s="635"/>
    </row>
    <row r="3005" spans="1:4" x14ac:dyDescent="0.2">
      <c r="A3005" s="635" t="s">
        <v>3290</v>
      </c>
      <c r="B3005" s="636">
        <v>127</v>
      </c>
      <c r="C3005" s="637">
        <v>337.92</v>
      </c>
      <c r="D3005" s="635"/>
    </row>
    <row r="3006" spans="1:4" x14ac:dyDescent="0.2">
      <c r="A3006" s="635" t="s">
        <v>3291</v>
      </c>
      <c r="B3006" s="636">
        <v>86</v>
      </c>
      <c r="C3006" s="637">
        <v>0</v>
      </c>
      <c r="D3006" s="635"/>
    </row>
    <row r="3007" spans="1:4" x14ac:dyDescent="0.2">
      <c r="A3007" s="635" t="s">
        <v>3292</v>
      </c>
      <c r="B3007" s="636">
        <v>100</v>
      </c>
      <c r="C3007" s="637">
        <v>0</v>
      </c>
      <c r="D3007" s="635"/>
    </row>
    <row r="3008" spans="1:4" x14ac:dyDescent="0.2">
      <c r="A3008" s="635" t="s">
        <v>3293</v>
      </c>
      <c r="B3008" s="636">
        <v>250</v>
      </c>
      <c r="C3008" s="637">
        <v>114.03</v>
      </c>
      <c r="D3008" s="635"/>
    </row>
    <row r="3009" spans="1:4" x14ac:dyDescent="0.2">
      <c r="A3009" s="635" t="s">
        <v>3294</v>
      </c>
      <c r="B3009" s="636">
        <v>436</v>
      </c>
      <c r="C3009" s="637">
        <v>0</v>
      </c>
      <c r="D3009" s="635"/>
    </row>
    <row r="3010" spans="1:4" x14ac:dyDescent="0.2">
      <c r="A3010" s="635" t="s">
        <v>3295</v>
      </c>
      <c r="B3010" s="636">
        <v>140</v>
      </c>
      <c r="C3010" s="637">
        <v>81.650000000000006</v>
      </c>
      <c r="D3010" s="635"/>
    </row>
    <row r="3011" spans="1:4" x14ac:dyDescent="0.2">
      <c r="A3011" s="635" t="s">
        <v>3296</v>
      </c>
      <c r="B3011" s="636">
        <v>165</v>
      </c>
      <c r="C3011" s="637">
        <v>0</v>
      </c>
      <c r="D3011" s="635"/>
    </row>
    <row r="3012" spans="1:4" x14ac:dyDescent="0.2">
      <c r="A3012" s="635" t="s">
        <v>3297</v>
      </c>
      <c r="B3012" s="636">
        <v>290</v>
      </c>
      <c r="C3012" s="637">
        <v>464.73</v>
      </c>
      <c r="D3012" s="635"/>
    </row>
    <row r="3013" spans="1:4" x14ac:dyDescent="0.2">
      <c r="A3013" s="635" t="s">
        <v>3298</v>
      </c>
      <c r="B3013" s="636">
        <v>58</v>
      </c>
      <c r="C3013" s="637">
        <v>0</v>
      </c>
      <c r="D3013" s="635"/>
    </row>
    <row r="3014" spans="1:4" x14ac:dyDescent="0.2">
      <c r="A3014" s="635" t="s">
        <v>3299</v>
      </c>
      <c r="B3014" s="636">
        <v>236</v>
      </c>
      <c r="C3014" s="637">
        <v>0</v>
      </c>
      <c r="D3014" s="635"/>
    </row>
    <row r="3015" spans="1:4" x14ac:dyDescent="0.2">
      <c r="A3015" s="635" t="s">
        <v>3300</v>
      </c>
      <c r="B3015" s="636">
        <v>229</v>
      </c>
      <c r="C3015" s="637">
        <v>0</v>
      </c>
      <c r="D3015" s="635"/>
    </row>
    <row r="3016" spans="1:4" x14ac:dyDescent="0.2">
      <c r="A3016" s="635" t="s">
        <v>3301</v>
      </c>
      <c r="B3016" s="636">
        <v>376</v>
      </c>
      <c r="C3016" s="637">
        <v>29.62</v>
      </c>
      <c r="D3016" s="635"/>
    </row>
    <row r="3017" spans="1:4" x14ac:dyDescent="0.2">
      <c r="A3017" s="635" t="s">
        <v>3302</v>
      </c>
      <c r="B3017" s="636">
        <v>202</v>
      </c>
      <c r="C3017" s="637">
        <v>181.79</v>
      </c>
      <c r="D3017" s="635"/>
    </row>
    <row r="3018" spans="1:4" x14ac:dyDescent="0.2">
      <c r="A3018" s="635" t="s">
        <v>3303</v>
      </c>
      <c r="B3018" s="636">
        <v>218</v>
      </c>
      <c r="C3018" s="637">
        <v>246.22</v>
      </c>
      <c r="D3018" s="635"/>
    </row>
    <row r="3019" spans="1:4" x14ac:dyDescent="0.2">
      <c r="A3019" s="635" t="s">
        <v>3304</v>
      </c>
      <c r="B3019" s="636">
        <v>395</v>
      </c>
      <c r="C3019" s="637">
        <v>0</v>
      </c>
      <c r="D3019" s="635"/>
    </row>
    <row r="3020" spans="1:4" x14ac:dyDescent="0.2">
      <c r="A3020" s="635" t="s">
        <v>3305</v>
      </c>
      <c r="B3020" s="636">
        <v>201</v>
      </c>
      <c r="C3020" s="637">
        <v>40.72</v>
      </c>
      <c r="D3020" s="635"/>
    </row>
    <row r="3021" spans="1:4" x14ac:dyDescent="0.2">
      <c r="A3021" s="635" t="s">
        <v>3306</v>
      </c>
      <c r="B3021" s="636">
        <v>241</v>
      </c>
      <c r="C3021" s="637">
        <v>0</v>
      </c>
      <c r="D3021" s="635"/>
    </row>
    <row r="3022" spans="1:4" x14ac:dyDescent="0.2">
      <c r="A3022" s="635" t="s">
        <v>3307</v>
      </c>
      <c r="B3022" s="636">
        <v>203</v>
      </c>
      <c r="C3022" s="637">
        <v>0</v>
      </c>
      <c r="D3022" s="635"/>
    </row>
    <row r="3023" spans="1:4" x14ac:dyDescent="0.2">
      <c r="A3023" s="635" t="s">
        <v>3308</v>
      </c>
      <c r="B3023" s="636">
        <v>154</v>
      </c>
      <c r="C3023" s="637">
        <v>0</v>
      </c>
      <c r="D3023" s="635"/>
    </row>
    <row r="3024" spans="1:4" x14ac:dyDescent="0.2">
      <c r="A3024" s="635" t="s">
        <v>3309</v>
      </c>
      <c r="B3024" s="636">
        <v>212</v>
      </c>
      <c r="C3024" s="637">
        <v>0</v>
      </c>
      <c r="D3024" s="635"/>
    </row>
    <row r="3025" spans="1:4" x14ac:dyDescent="0.2">
      <c r="A3025" s="635" t="s">
        <v>3310</v>
      </c>
      <c r="B3025" s="636">
        <v>271</v>
      </c>
      <c r="C3025" s="637">
        <v>0</v>
      </c>
      <c r="D3025" s="635"/>
    </row>
    <row r="3026" spans="1:4" x14ac:dyDescent="0.2">
      <c r="A3026" s="635" t="s">
        <v>3311</v>
      </c>
      <c r="B3026" s="636">
        <v>168</v>
      </c>
      <c r="C3026" s="637">
        <v>0</v>
      </c>
      <c r="D3026" s="635"/>
    </row>
    <row r="3027" spans="1:4" x14ac:dyDescent="0.2">
      <c r="A3027" s="635" t="s">
        <v>3312</v>
      </c>
      <c r="B3027" s="636">
        <v>177</v>
      </c>
      <c r="C3027" s="637">
        <v>0</v>
      </c>
      <c r="D3027" s="635"/>
    </row>
    <row r="3028" spans="1:4" x14ac:dyDescent="0.2">
      <c r="A3028" s="635" t="s">
        <v>3313</v>
      </c>
      <c r="B3028" s="636">
        <v>130</v>
      </c>
      <c r="C3028" s="637">
        <v>0</v>
      </c>
      <c r="D3028" s="635"/>
    </row>
    <row r="3029" spans="1:4" x14ac:dyDescent="0.2">
      <c r="A3029" s="635" t="s">
        <v>3314</v>
      </c>
      <c r="B3029" s="636">
        <v>156</v>
      </c>
      <c r="C3029" s="637">
        <v>0</v>
      </c>
      <c r="D3029" s="635"/>
    </row>
    <row r="3030" spans="1:4" x14ac:dyDescent="0.2">
      <c r="A3030" s="635" t="s">
        <v>3315</v>
      </c>
      <c r="B3030" s="636">
        <v>245</v>
      </c>
      <c r="C3030" s="637">
        <v>13.3</v>
      </c>
      <c r="D3030" s="635"/>
    </row>
    <row r="3031" spans="1:4" x14ac:dyDescent="0.2">
      <c r="A3031" s="635" t="s">
        <v>3316</v>
      </c>
      <c r="B3031" s="636">
        <v>160</v>
      </c>
      <c r="C3031" s="637">
        <v>0</v>
      </c>
      <c r="D3031" s="635"/>
    </row>
    <row r="3032" spans="1:4" x14ac:dyDescent="0.2">
      <c r="A3032" s="635" t="s">
        <v>3317</v>
      </c>
      <c r="B3032" s="636">
        <v>181</v>
      </c>
      <c r="C3032" s="637">
        <v>34.619999999999997</v>
      </c>
      <c r="D3032" s="635"/>
    </row>
    <row r="3033" spans="1:4" x14ac:dyDescent="0.2">
      <c r="A3033" s="635" t="s">
        <v>3318</v>
      </c>
      <c r="B3033" s="636">
        <v>120</v>
      </c>
      <c r="C3033" s="637">
        <v>75.45</v>
      </c>
      <c r="D3033" s="635"/>
    </row>
    <row r="3034" spans="1:4" x14ac:dyDescent="0.2">
      <c r="A3034" s="635" t="s">
        <v>3319</v>
      </c>
      <c r="B3034" s="636">
        <v>176</v>
      </c>
      <c r="C3034" s="637">
        <v>32.08</v>
      </c>
      <c r="D3034" s="635"/>
    </row>
    <row r="3035" spans="1:4" x14ac:dyDescent="0.2">
      <c r="A3035" s="635" t="s">
        <v>3320</v>
      </c>
      <c r="B3035" s="636">
        <v>189</v>
      </c>
      <c r="C3035" s="637">
        <v>0</v>
      </c>
      <c r="D3035" s="635"/>
    </row>
    <row r="3036" spans="1:4" x14ac:dyDescent="0.2">
      <c r="A3036" s="635" t="s">
        <v>3321</v>
      </c>
      <c r="B3036" s="636">
        <v>418</v>
      </c>
      <c r="C3036" s="637">
        <v>0</v>
      </c>
      <c r="D3036" s="635"/>
    </row>
    <row r="3037" spans="1:4" x14ac:dyDescent="0.2">
      <c r="A3037" s="635" t="s">
        <v>3322</v>
      </c>
      <c r="B3037" s="636">
        <v>191</v>
      </c>
      <c r="C3037" s="637">
        <v>0</v>
      </c>
      <c r="D3037" s="635"/>
    </row>
    <row r="3038" spans="1:4" x14ac:dyDescent="0.2">
      <c r="A3038" s="635" t="s">
        <v>3323</v>
      </c>
      <c r="B3038" s="636">
        <v>162</v>
      </c>
      <c r="C3038" s="637">
        <v>13.82</v>
      </c>
      <c r="D3038" s="635"/>
    </row>
    <row r="3039" spans="1:4" x14ac:dyDescent="0.2">
      <c r="A3039" s="635" t="s">
        <v>3324</v>
      </c>
      <c r="B3039" s="636">
        <v>232</v>
      </c>
      <c r="C3039" s="637">
        <v>0</v>
      </c>
      <c r="D3039" s="635"/>
    </row>
    <row r="3040" spans="1:4" x14ac:dyDescent="0.2">
      <c r="A3040" s="635" t="s">
        <v>3325</v>
      </c>
      <c r="B3040" s="636">
        <v>218</v>
      </c>
      <c r="C3040" s="637">
        <v>0</v>
      </c>
      <c r="D3040" s="635"/>
    </row>
    <row r="3041" spans="1:4" x14ac:dyDescent="0.2">
      <c r="A3041" s="635" t="s">
        <v>3326</v>
      </c>
      <c r="B3041" s="636">
        <v>119</v>
      </c>
      <c r="C3041" s="637">
        <v>225.52</v>
      </c>
      <c r="D3041" s="635"/>
    </row>
    <row r="3042" spans="1:4" x14ac:dyDescent="0.2">
      <c r="A3042" s="635" t="s">
        <v>3327</v>
      </c>
      <c r="B3042" s="636">
        <v>139</v>
      </c>
      <c r="C3042" s="637">
        <v>0</v>
      </c>
      <c r="D3042" s="635"/>
    </row>
    <row r="3043" spans="1:4" x14ac:dyDescent="0.2">
      <c r="A3043" s="635" t="s">
        <v>3328</v>
      </c>
      <c r="B3043" s="636">
        <v>110</v>
      </c>
      <c r="C3043" s="637">
        <v>49.89</v>
      </c>
      <c r="D3043" s="635"/>
    </row>
    <row r="3044" spans="1:4" x14ac:dyDescent="0.2">
      <c r="A3044" s="635" t="s">
        <v>3329</v>
      </c>
      <c r="B3044" s="636">
        <v>316</v>
      </c>
      <c r="C3044" s="637">
        <v>0</v>
      </c>
      <c r="D3044" s="635"/>
    </row>
    <row r="3045" spans="1:4" x14ac:dyDescent="0.2">
      <c r="A3045" s="635" t="s">
        <v>3330</v>
      </c>
      <c r="B3045" s="636">
        <v>49</v>
      </c>
      <c r="C3045" s="637">
        <v>0</v>
      </c>
      <c r="D3045" s="635"/>
    </row>
    <row r="3046" spans="1:4" x14ac:dyDescent="0.2">
      <c r="A3046" s="635" t="s">
        <v>3331</v>
      </c>
      <c r="B3046" s="636">
        <v>173</v>
      </c>
      <c r="C3046" s="637">
        <v>0</v>
      </c>
      <c r="D3046" s="635"/>
    </row>
    <row r="3047" spans="1:4" x14ac:dyDescent="0.2">
      <c r="A3047" s="635" t="s">
        <v>3332</v>
      </c>
      <c r="B3047" s="636">
        <v>91</v>
      </c>
      <c r="C3047" s="637">
        <v>0</v>
      </c>
      <c r="D3047" s="635"/>
    </row>
    <row r="3048" spans="1:4" x14ac:dyDescent="0.2">
      <c r="A3048" s="635" t="s">
        <v>3333</v>
      </c>
      <c r="B3048" s="636">
        <v>34</v>
      </c>
      <c r="C3048" s="637">
        <v>50.05</v>
      </c>
      <c r="D3048" s="635" t="s">
        <v>344</v>
      </c>
    </row>
    <row r="3049" spans="1:4" x14ac:dyDescent="0.2">
      <c r="A3049" s="635" t="s">
        <v>3334</v>
      </c>
      <c r="B3049" s="636">
        <v>140</v>
      </c>
      <c r="C3049" s="637">
        <v>0</v>
      </c>
      <c r="D3049" s="635"/>
    </row>
    <row r="3050" spans="1:4" x14ac:dyDescent="0.2">
      <c r="A3050" s="635" t="s">
        <v>3335</v>
      </c>
      <c r="B3050" s="636">
        <v>214</v>
      </c>
      <c r="C3050" s="637">
        <v>56.32</v>
      </c>
      <c r="D3050" s="635"/>
    </row>
    <row r="3051" spans="1:4" x14ac:dyDescent="0.2">
      <c r="A3051" s="635" t="s">
        <v>3336</v>
      </c>
      <c r="B3051" s="636">
        <v>260</v>
      </c>
      <c r="C3051" s="637">
        <v>0</v>
      </c>
      <c r="D3051" s="635"/>
    </row>
    <row r="3052" spans="1:4" x14ac:dyDescent="0.2">
      <c r="A3052" s="635" t="s">
        <v>3337</v>
      </c>
      <c r="B3052" s="636">
        <v>195</v>
      </c>
      <c r="C3052" s="637">
        <v>0</v>
      </c>
      <c r="D3052" s="635"/>
    </row>
    <row r="3053" spans="1:4" x14ac:dyDescent="0.2">
      <c r="A3053" s="635" t="s">
        <v>3338</v>
      </c>
      <c r="B3053" s="636">
        <v>106</v>
      </c>
      <c r="C3053" s="637">
        <v>0</v>
      </c>
      <c r="D3053" s="635"/>
    </row>
    <row r="3054" spans="1:4" x14ac:dyDescent="0.2">
      <c r="A3054" s="635" t="s">
        <v>3339</v>
      </c>
      <c r="B3054" s="636">
        <v>76</v>
      </c>
      <c r="C3054" s="637">
        <v>83.18</v>
      </c>
      <c r="D3054" s="635"/>
    </row>
    <row r="3055" spans="1:4" x14ac:dyDescent="0.2">
      <c r="A3055" s="635" t="s">
        <v>3340</v>
      </c>
      <c r="B3055" s="636">
        <v>43</v>
      </c>
      <c r="C3055" s="637">
        <v>8.57</v>
      </c>
      <c r="D3055" s="635"/>
    </row>
    <row r="3056" spans="1:4" x14ac:dyDescent="0.2">
      <c r="A3056" s="635" t="s">
        <v>3341</v>
      </c>
      <c r="B3056" s="636">
        <v>114</v>
      </c>
      <c r="C3056" s="637">
        <v>0</v>
      </c>
      <c r="D3056" s="635"/>
    </row>
    <row r="3057" spans="1:4" x14ac:dyDescent="0.2">
      <c r="A3057" s="635" t="s">
        <v>3342</v>
      </c>
      <c r="B3057" s="636">
        <v>226</v>
      </c>
      <c r="C3057" s="637">
        <v>0</v>
      </c>
      <c r="D3057" s="635"/>
    </row>
    <row r="3058" spans="1:4" x14ac:dyDescent="0.2">
      <c r="A3058" s="635" t="s">
        <v>3343</v>
      </c>
      <c r="B3058" s="636">
        <v>147</v>
      </c>
      <c r="C3058" s="637">
        <v>10.57</v>
      </c>
      <c r="D3058" s="635"/>
    </row>
    <row r="3059" spans="1:4" x14ac:dyDescent="0.2">
      <c r="A3059" s="635" t="s">
        <v>3344</v>
      </c>
      <c r="B3059" s="636">
        <v>294</v>
      </c>
      <c r="C3059" s="637">
        <v>202.76</v>
      </c>
      <c r="D3059" s="635"/>
    </row>
    <row r="3060" spans="1:4" x14ac:dyDescent="0.2">
      <c r="A3060" s="635" t="s">
        <v>3345</v>
      </c>
      <c r="B3060" s="636">
        <v>103</v>
      </c>
      <c r="C3060" s="637">
        <v>4.7</v>
      </c>
      <c r="D3060" s="635"/>
    </row>
    <row r="3061" spans="1:4" x14ac:dyDescent="0.2">
      <c r="A3061" s="635" t="s">
        <v>3346</v>
      </c>
      <c r="B3061" s="636">
        <v>43</v>
      </c>
      <c r="C3061" s="637">
        <v>0</v>
      </c>
      <c r="D3061" s="635"/>
    </row>
    <row r="3062" spans="1:4" x14ac:dyDescent="0.2">
      <c r="A3062" s="635" t="s">
        <v>3347</v>
      </c>
      <c r="B3062" s="636">
        <v>125</v>
      </c>
      <c r="C3062" s="637">
        <v>0</v>
      </c>
      <c r="D3062" s="635"/>
    </row>
    <row r="3063" spans="1:4" x14ac:dyDescent="0.2">
      <c r="A3063" s="635" t="s">
        <v>3348</v>
      </c>
      <c r="B3063" s="636">
        <v>211</v>
      </c>
      <c r="C3063" s="637">
        <v>0</v>
      </c>
      <c r="D3063" s="635"/>
    </row>
    <row r="3064" spans="1:4" x14ac:dyDescent="0.2">
      <c r="A3064" s="635" t="s">
        <v>3349</v>
      </c>
      <c r="B3064" s="636">
        <v>25</v>
      </c>
      <c r="C3064" s="637">
        <v>0</v>
      </c>
      <c r="D3064" s="635" t="s">
        <v>344</v>
      </c>
    </row>
    <row r="3065" spans="1:4" x14ac:dyDescent="0.2">
      <c r="A3065" s="635" t="s">
        <v>3350</v>
      </c>
      <c r="B3065" s="636">
        <v>208</v>
      </c>
      <c r="C3065" s="637">
        <v>112.92</v>
      </c>
      <c r="D3065" s="635"/>
    </row>
    <row r="3066" spans="1:4" x14ac:dyDescent="0.2">
      <c r="A3066" s="635" t="s">
        <v>3351</v>
      </c>
      <c r="B3066" s="636">
        <v>171</v>
      </c>
      <c r="C3066" s="637">
        <v>126.4</v>
      </c>
      <c r="D3066" s="635"/>
    </row>
    <row r="3067" spans="1:4" x14ac:dyDescent="0.2">
      <c r="A3067" s="635" t="s">
        <v>3352</v>
      </c>
      <c r="B3067" s="636">
        <v>256</v>
      </c>
      <c r="C3067" s="637">
        <v>0</v>
      </c>
      <c r="D3067" s="635"/>
    </row>
    <row r="3068" spans="1:4" x14ac:dyDescent="0.2">
      <c r="A3068" s="635" t="s">
        <v>3353</v>
      </c>
      <c r="B3068" s="636">
        <v>271</v>
      </c>
      <c r="C3068" s="637">
        <v>272.38</v>
      </c>
      <c r="D3068" s="635"/>
    </row>
    <row r="3069" spans="1:4" x14ac:dyDescent="0.2">
      <c r="A3069" s="635" t="s">
        <v>3354</v>
      </c>
      <c r="B3069" s="636">
        <v>288</v>
      </c>
      <c r="C3069" s="637">
        <v>0</v>
      </c>
      <c r="D3069" s="635"/>
    </row>
    <row r="3070" spans="1:4" x14ac:dyDescent="0.2">
      <c r="A3070" s="635" t="s">
        <v>3355</v>
      </c>
      <c r="B3070" s="636">
        <v>41</v>
      </c>
      <c r="C3070" s="637">
        <v>0</v>
      </c>
      <c r="D3070" s="635"/>
    </row>
    <row r="3071" spans="1:4" x14ac:dyDescent="0.2">
      <c r="A3071" s="635" t="s">
        <v>3356</v>
      </c>
      <c r="B3071" s="636">
        <v>69</v>
      </c>
      <c r="C3071" s="637">
        <v>53.45</v>
      </c>
      <c r="D3071" s="635"/>
    </row>
    <row r="3072" spans="1:4" x14ac:dyDescent="0.2">
      <c r="A3072" s="635" t="s">
        <v>3357</v>
      </c>
      <c r="B3072" s="636">
        <v>77</v>
      </c>
      <c r="C3072" s="637">
        <v>0</v>
      </c>
      <c r="D3072" s="635"/>
    </row>
    <row r="3073" spans="1:4" x14ac:dyDescent="0.2">
      <c r="A3073" s="635" t="s">
        <v>3358</v>
      </c>
      <c r="B3073" s="636">
        <v>140</v>
      </c>
      <c r="C3073" s="637">
        <v>0</v>
      </c>
      <c r="D3073" s="635"/>
    </row>
    <row r="3074" spans="1:4" x14ac:dyDescent="0.2">
      <c r="A3074" s="635" t="s">
        <v>3359</v>
      </c>
      <c r="B3074" s="636">
        <v>225</v>
      </c>
      <c r="C3074" s="637">
        <v>233.39</v>
      </c>
      <c r="D3074" s="635"/>
    </row>
    <row r="3075" spans="1:4" x14ac:dyDescent="0.2">
      <c r="A3075" s="635" t="s">
        <v>3360</v>
      </c>
      <c r="B3075" s="636">
        <v>55</v>
      </c>
      <c r="C3075" s="637">
        <v>0</v>
      </c>
      <c r="D3075" s="635"/>
    </row>
    <row r="3076" spans="1:4" x14ac:dyDescent="0.2">
      <c r="A3076" s="635" t="s">
        <v>3361</v>
      </c>
      <c r="B3076" s="636">
        <v>195</v>
      </c>
      <c r="C3076" s="637">
        <v>71.069999999999993</v>
      </c>
      <c r="D3076" s="635"/>
    </row>
    <row r="3077" spans="1:4" x14ac:dyDescent="0.2">
      <c r="A3077" s="635" t="s">
        <v>3362</v>
      </c>
      <c r="B3077" s="636">
        <v>176</v>
      </c>
      <c r="C3077" s="637">
        <v>0</v>
      </c>
      <c r="D3077" s="635"/>
    </row>
    <row r="3078" spans="1:4" x14ac:dyDescent="0.2">
      <c r="A3078" s="635" t="s">
        <v>3363</v>
      </c>
      <c r="B3078" s="636">
        <v>66</v>
      </c>
      <c r="C3078" s="637">
        <v>285.89</v>
      </c>
      <c r="D3078" s="635"/>
    </row>
    <row r="3079" spans="1:4" x14ac:dyDescent="0.2">
      <c r="A3079" s="635" t="s">
        <v>3364</v>
      </c>
      <c r="B3079" s="636">
        <v>159</v>
      </c>
      <c r="C3079" s="637">
        <v>174.45</v>
      </c>
      <c r="D3079" s="635"/>
    </row>
    <row r="3080" spans="1:4" x14ac:dyDescent="0.2">
      <c r="A3080" s="635" t="s">
        <v>3365</v>
      </c>
      <c r="B3080" s="636">
        <v>270</v>
      </c>
      <c r="C3080" s="637">
        <v>138.02000000000001</v>
      </c>
      <c r="D3080" s="635"/>
    </row>
    <row r="3081" spans="1:4" x14ac:dyDescent="0.2">
      <c r="A3081" s="635" t="s">
        <v>3366</v>
      </c>
      <c r="B3081" s="636">
        <v>261</v>
      </c>
      <c r="C3081" s="637">
        <v>21.26</v>
      </c>
      <c r="D3081" s="635"/>
    </row>
    <row r="3082" spans="1:4" x14ac:dyDescent="0.2">
      <c r="A3082" s="635" t="s">
        <v>3367</v>
      </c>
      <c r="B3082" s="636">
        <v>96</v>
      </c>
      <c r="C3082" s="637">
        <v>0</v>
      </c>
      <c r="D3082" s="635"/>
    </row>
    <row r="3083" spans="1:4" x14ac:dyDescent="0.2">
      <c r="A3083" s="635" t="s">
        <v>3368</v>
      </c>
      <c r="B3083" s="636">
        <v>389</v>
      </c>
      <c r="C3083" s="637">
        <v>475.21</v>
      </c>
      <c r="D3083" s="635"/>
    </row>
    <row r="3084" spans="1:4" x14ac:dyDescent="0.2">
      <c r="A3084" s="635" t="s">
        <v>3369</v>
      </c>
      <c r="B3084" s="636">
        <v>186</v>
      </c>
      <c r="C3084" s="637">
        <v>0</v>
      </c>
      <c r="D3084" s="635"/>
    </row>
    <row r="3085" spans="1:4" x14ac:dyDescent="0.2">
      <c r="A3085" s="635" t="s">
        <v>3370</v>
      </c>
      <c r="B3085" s="636">
        <v>347</v>
      </c>
      <c r="C3085" s="637">
        <v>0</v>
      </c>
      <c r="D3085" s="635"/>
    </row>
    <row r="3086" spans="1:4" x14ac:dyDescent="0.2">
      <c r="A3086" s="635" t="s">
        <v>3371</v>
      </c>
      <c r="B3086" s="636">
        <v>265</v>
      </c>
      <c r="C3086" s="637">
        <v>0</v>
      </c>
      <c r="D3086" s="635"/>
    </row>
    <row r="3087" spans="1:4" x14ac:dyDescent="0.2">
      <c r="A3087" s="635" t="s">
        <v>3372</v>
      </c>
      <c r="B3087" s="636">
        <v>180</v>
      </c>
      <c r="C3087" s="637">
        <v>322.45</v>
      </c>
      <c r="D3087" s="635"/>
    </row>
    <row r="3088" spans="1:4" x14ac:dyDescent="0.2">
      <c r="A3088" s="635" t="s">
        <v>3373</v>
      </c>
      <c r="B3088" s="636">
        <v>119</v>
      </c>
      <c r="C3088" s="637">
        <v>0</v>
      </c>
      <c r="D3088" s="635"/>
    </row>
    <row r="3089" spans="1:4" x14ac:dyDescent="0.2">
      <c r="A3089" s="635" t="s">
        <v>3374</v>
      </c>
      <c r="B3089" s="636">
        <v>389</v>
      </c>
      <c r="C3089" s="637">
        <v>40.26</v>
      </c>
      <c r="D3089" s="635"/>
    </row>
    <row r="3090" spans="1:4" x14ac:dyDescent="0.2">
      <c r="A3090" s="635" t="s">
        <v>3375</v>
      </c>
      <c r="B3090" s="636">
        <v>206</v>
      </c>
      <c r="C3090" s="637">
        <v>53.92</v>
      </c>
      <c r="D3090" s="635"/>
    </row>
    <row r="3091" spans="1:4" x14ac:dyDescent="0.2">
      <c r="A3091" s="635" t="s">
        <v>3376</v>
      </c>
      <c r="B3091" s="636">
        <v>352</v>
      </c>
      <c r="C3091" s="637">
        <v>52.68</v>
      </c>
      <c r="D3091" s="635"/>
    </row>
    <row r="3092" spans="1:4" x14ac:dyDescent="0.2">
      <c r="A3092" s="635" t="s">
        <v>3377</v>
      </c>
      <c r="B3092" s="636">
        <v>140</v>
      </c>
      <c r="C3092" s="637">
        <v>97.64</v>
      </c>
      <c r="D3092" s="635"/>
    </row>
    <row r="3093" spans="1:4" x14ac:dyDescent="0.2">
      <c r="A3093" s="635" t="s">
        <v>3378</v>
      </c>
      <c r="B3093" s="636">
        <v>73</v>
      </c>
      <c r="C3093" s="637">
        <v>0</v>
      </c>
      <c r="D3093" s="635"/>
    </row>
    <row r="3094" spans="1:4" x14ac:dyDescent="0.2">
      <c r="A3094" s="635" t="s">
        <v>3379</v>
      </c>
      <c r="B3094" s="636">
        <v>347</v>
      </c>
      <c r="C3094" s="637">
        <v>158.93</v>
      </c>
      <c r="D3094" s="635"/>
    </row>
    <row r="3095" spans="1:4" x14ac:dyDescent="0.2">
      <c r="A3095" s="635" t="s">
        <v>3380</v>
      </c>
      <c r="B3095" s="636">
        <v>267</v>
      </c>
      <c r="C3095" s="637">
        <v>1.3</v>
      </c>
      <c r="D3095" s="635"/>
    </row>
    <row r="3096" spans="1:4" x14ac:dyDescent="0.2">
      <c r="A3096" s="635" t="s">
        <v>3381</v>
      </c>
      <c r="B3096" s="636">
        <v>601</v>
      </c>
      <c r="C3096" s="637">
        <v>0</v>
      </c>
      <c r="D3096" s="635"/>
    </row>
    <row r="3097" spans="1:4" x14ac:dyDescent="0.2">
      <c r="A3097" s="635" t="s">
        <v>3382</v>
      </c>
      <c r="B3097" s="636">
        <v>209</v>
      </c>
      <c r="C3097" s="637">
        <v>0</v>
      </c>
      <c r="D3097" s="635"/>
    </row>
    <row r="3098" spans="1:4" x14ac:dyDescent="0.2">
      <c r="A3098" s="635" t="s">
        <v>3383</v>
      </c>
      <c r="B3098" s="636">
        <v>268</v>
      </c>
      <c r="C3098" s="637">
        <v>108.57</v>
      </c>
      <c r="D3098" s="635"/>
    </row>
    <row r="3099" spans="1:4" x14ac:dyDescent="0.2">
      <c r="A3099" s="635" t="s">
        <v>3384</v>
      </c>
      <c r="B3099" s="636">
        <v>202</v>
      </c>
      <c r="C3099" s="637">
        <v>0</v>
      </c>
      <c r="D3099" s="635"/>
    </row>
    <row r="3100" spans="1:4" x14ac:dyDescent="0.2">
      <c r="A3100" s="635" t="s">
        <v>3385</v>
      </c>
      <c r="B3100" s="636">
        <v>65</v>
      </c>
      <c r="C3100" s="637">
        <v>0</v>
      </c>
      <c r="D3100" s="635"/>
    </row>
    <row r="3101" spans="1:4" x14ac:dyDescent="0.2">
      <c r="A3101" s="635" t="s">
        <v>3386</v>
      </c>
      <c r="B3101" s="636">
        <v>322</v>
      </c>
      <c r="C3101" s="637">
        <v>803.84</v>
      </c>
      <c r="D3101" s="635"/>
    </row>
    <row r="3102" spans="1:4" x14ac:dyDescent="0.2">
      <c r="A3102" s="635" t="s">
        <v>3387</v>
      </c>
      <c r="B3102" s="636">
        <v>300</v>
      </c>
      <c r="C3102" s="637">
        <v>0</v>
      </c>
      <c r="D3102" s="635"/>
    </row>
    <row r="3103" spans="1:4" x14ac:dyDescent="0.2">
      <c r="A3103" s="635" t="s">
        <v>3388</v>
      </c>
      <c r="B3103" s="636">
        <v>323</v>
      </c>
      <c r="C3103" s="637">
        <v>57.7</v>
      </c>
      <c r="D3103" s="635"/>
    </row>
    <row r="3104" spans="1:4" x14ac:dyDescent="0.2">
      <c r="A3104" s="635" t="s">
        <v>3389</v>
      </c>
      <c r="B3104" s="636">
        <v>249</v>
      </c>
      <c r="C3104" s="637">
        <v>0</v>
      </c>
      <c r="D3104" s="635"/>
    </row>
    <row r="3105" spans="1:4" x14ac:dyDescent="0.2">
      <c r="A3105" s="635" t="s">
        <v>3390</v>
      </c>
      <c r="B3105" s="636">
        <v>172</v>
      </c>
      <c r="C3105" s="637">
        <v>43.34</v>
      </c>
      <c r="D3105" s="635"/>
    </row>
    <row r="3106" spans="1:4" x14ac:dyDescent="0.2">
      <c r="A3106" s="635" t="s">
        <v>3391</v>
      </c>
      <c r="B3106" s="636">
        <v>45</v>
      </c>
      <c r="C3106" s="637">
        <v>0</v>
      </c>
      <c r="D3106" s="635"/>
    </row>
    <row r="3107" spans="1:4" x14ac:dyDescent="0.2">
      <c r="A3107" s="635" t="s">
        <v>3392</v>
      </c>
      <c r="B3107" s="636">
        <v>287</v>
      </c>
      <c r="C3107" s="637">
        <v>0</v>
      </c>
      <c r="D3107" s="635"/>
    </row>
    <row r="3108" spans="1:4" x14ac:dyDescent="0.2">
      <c r="A3108" s="635" t="s">
        <v>3393</v>
      </c>
      <c r="B3108" s="636">
        <v>292</v>
      </c>
      <c r="C3108" s="637">
        <v>4.76</v>
      </c>
      <c r="D3108" s="635"/>
    </row>
    <row r="3109" spans="1:4" x14ac:dyDescent="0.2">
      <c r="A3109" s="635" t="s">
        <v>3394</v>
      </c>
      <c r="B3109" s="636">
        <v>228</v>
      </c>
      <c r="C3109" s="637">
        <v>0</v>
      </c>
      <c r="D3109" s="635"/>
    </row>
    <row r="3110" spans="1:4" x14ac:dyDescent="0.2">
      <c r="A3110" s="635" t="s">
        <v>3395</v>
      </c>
      <c r="B3110" s="636">
        <v>144</v>
      </c>
      <c r="C3110" s="637">
        <v>0</v>
      </c>
      <c r="D3110" s="635"/>
    </row>
    <row r="3111" spans="1:4" x14ac:dyDescent="0.2">
      <c r="A3111" s="635" t="s">
        <v>3396</v>
      </c>
      <c r="B3111" s="636">
        <v>199</v>
      </c>
      <c r="C3111" s="637">
        <v>46.28</v>
      </c>
      <c r="D3111" s="635"/>
    </row>
    <row r="3112" spans="1:4" x14ac:dyDescent="0.2">
      <c r="A3112" s="635" t="s">
        <v>3397</v>
      </c>
      <c r="B3112" s="636">
        <v>157</v>
      </c>
      <c r="C3112" s="637">
        <v>48.5</v>
      </c>
      <c r="D3112" s="635"/>
    </row>
    <row r="3113" spans="1:4" x14ac:dyDescent="0.2">
      <c r="A3113" s="635" t="s">
        <v>3398</v>
      </c>
      <c r="B3113" s="636">
        <v>98</v>
      </c>
      <c r="C3113" s="637">
        <v>60.28</v>
      </c>
      <c r="D3113" s="635"/>
    </row>
    <row r="3114" spans="1:4" x14ac:dyDescent="0.2">
      <c r="A3114" s="635" t="s">
        <v>3399</v>
      </c>
      <c r="B3114" s="636">
        <v>241</v>
      </c>
      <c r="C3114" s="637">
        <v>0</v>
      </c>
      <c r="D3114" s="635"/>
    </row>
    <row r="3115" spans="1:4" x14ac:dyDescent="0.2">
      <c r="A3115" s="635" t="s">
        <v>3400</v>
      </c>
      <c r="B3115" s="636">
        <v>174</v>
      </c>
      <c r="C3115" s="637">
        <v>0</v>
      </c>
      <c r="D3115" s="635"/>
    </row>
    <row r="3116" spans="1:4" x14ac:dyDescent="0.2">
      <c r="A3116" s="635" t="s">
        <v>3401</v>
      </c>
      <c r="B3116" s="636">
        <v>248</v>
      </c>
      <c r="C3116" s="637">
        <v>0</v>
      </c>
      <c r="D3116" s="635"/>
    </row>
    <row r="3117" spans="1:4" x14ac:dyDescent="0.2">
      <c r="A3117" s="635" t="s">
        <v>3402</v>
      </c>
      <c r="B3117" s="636">
        <v>164</v>
      </c>
      <c r="C3117" s="637">
        <v>95.77</v>
      </c>
      <c r="D3117" s="635"/>
    </row>
    <row r="3118" spans="1:4" x14ac:dyDescent="0.2">
      <c r="A3118" s="635" t="s">
        <v>3403</v>
      </c>
      <c r="B3118" s="636">
        <v>308</v>
      </c>
      <c r="C3118" s="637">
        <v>205.62</v>
      </c>
      <c r="D3118" s="635"/>
    </row>
    <row r="3119" spans="1:4" x14ac:dyDescent="0.2">
      <c r="A3119" s="635" t="s">
        <v>3404</v>
      </c>
      <c r="B3119" s="636">
        <v>374</v>
      </c>
      <c r="C3119" s="637">
        <v>0</v>
      </c>
      <c r="D3119" s="635"/>
    </row>
    <row r="3120" spans="1:4" x14ac:dyDescent="0.2">
      <c r="A3120" s="635" t="s">
        <v>3405</v>
      </c>
      <c r="B3120" s="636">
        <v>424</v>
      </c>
      <c r="C3120" s="637">
        <v>439.19</v>
      </c>
      <c r="D3120" s="635"/>
    </row>
    <row r="3121" spans="1:4" x14ac:dyDescent="0.2">
      <c r="A3121" s="635" t="s">
        <v>3406</v>
      </c>
      <c r="B3121" s="636">
        <v>235</v>
      </c>
      <c r="C3121" s="637">
        <v>459.25</v>
      </c>
      <c r="D3121" s="635"/>
    </row>
    <row r="3122" spans="1:4" x14ac:dyDescent="0.2">
      <c r="A3122" s="635" t="s">
        <v>3407</v>
      </c>
      <c r="B3122" s="636">
        <v>204</v>
      </c>
      <c r="C3122" s="637">
        <v>91.78</v>
      </c>
      <c r="D3122" s="635"/>
    </row>
    <row r="3123" spans="1:4" x14ac:dyDescent="0.2">
      <c r="A3123" s="635" t="s">
        <v>3408</v>
      </c>
      <c r="B3123" s="636">
        <v>471</v>
      </c>
      <c r="C3123" s="637">
        <v>0</v>
      </c>
      <c r="D3123" s="635"/>
    </row>
    <row r="3124" spans="1:4" x14ac:dyDescent="0.2">
      <c r="A3124" s="635" t="s">
        <v>3409</v>
      </c>
      <c r="B3124" s="636">
        <v>275</v>
      </c>
      <c r="C3124" s="637">
        <v>0</v>
      </c>
      <c r="D3124" s="635"/>
    </row>
    <row r="3125" spans="1:4" x14ac:dyDescent="0.2">
      <c r="A3125" s="635" t="s">
        <v>3410</v>
      </c>
      <c r="B3125" s="636">
        <v>174</v>
      </c>
      <c r="C3125" s="637">
        <v>0</v>
      </c>
      <c r="D3125" s="635"/>
    </row>
    <row r="3126" spans="1:4" x14ac:dyDescent="0.2">
      <c r="A3126" s="635" t="s">
        <v>3411</v>
      </c>
      <c r="B3126" s="636">
        <v>207</v>
      </c>
      <c r="C3126" s="637">
        <v>0</v>
      </c>
      <c r="D3126" s="635"/>
    </row>
    <row r="3127" spans="1:4" x14ac:dyDescent="0.2">
      <c r="A3127" s="635" t="s">
        <v>3412</v>
      </c>
      <c r="B3127" s="636">
        <v>72</v>
      </c>
      <c r="C3127" s="637">
        <v>0</v>
      </c>
      <c r="D3127" s="635"/>
    </row>
    <row r="3128" spans="1:4" x14ac:dyDescent="0.2">
      <c r="A3128" s="635" t="s">
        <v>3413</v>
      </c>
      <c r="B3128" s="636">
        <v>73</v>
      </c>
      <c r="C3128" s="637">
        <v>15.65</v>
      </c>
      <c r="D3128" s="635"/>
    </row>
    <row r="3129" spans="1:4" x14ac:dyDescent="0.2">
      <c r="A3129" s="635" t="s">
        <v>3414</v>
      </c>
      <c r="B3129" s="636">
        <v>64</v>
      </c>
      <c r="C3129" s="637">
        <v>10.5</v>
      </c>
      <c r="D3129" s="635"/>
    </row>
    <row r="3130" spans="1:4" x14ac:dyDescent="0.2">
      <c r="A3130" s="635" t="s">
        <v>3415</v>
      </c>
      <c r="B3130" s="636">
        <v>42</v>
      </c>
      <c r="C3130" s="637">
        <v>0</v>
      </c>
      <c r="D3130" s="635"/>
    </row>
    <row r="3131" spans="1:4" x14ac:dyDescent="0.2">
      <c r="A3131" s="635" t="s">
        <v>3416</v>
      </c>
      <c r="B3131" s="636">
        <v>24</v>
      </c>
      <c r="C3131" s="637">
        <v>33.07</v>
      </c>
      <c r="D3131" s="635" t="s">
        <v>344</v>
      </c>
    </row>
    <row r="3132" spans="1:4" x14ac:dyDescent="0.2">
      <c r="A3132" s="635" t="s">
        <v>3417</v>
      </c>
      <c r="B3132" s="636">
        <v>145</v>
      </c>
      <c r="C3132" s="637">
        <v>1.55</v>
      </c>
      <c r="D3132" s="635"/>
    </row>
    <row r="3133" spans="1:4" x14ac:dyDescent="0.2">
      <c r="A3133" s="635" t="s">
        <v>3418</v>
      </c>
      <c r="B3133" s="636">
        <v>162</v>
      </c>
      <c r="C3133" s="637">
        <v>398.04</v>
      </c>
      <c r="D3133" s="635"/>
    </row>
    <row r="3134" spans="1:4" x14ac:dyDescent="0.2">
      <c r="A3134" s="635" t="s">
        <v>3419</v>
      </c>
      <c r="B3134" s="636">
        <v>166</v>
      </c>
      <c r="C3134" s="637">
        <v>583.62</v>
      </c>
      <c r="D3134" s="635"/>
    </row>
    <row r="3135" spans="1:4" x14ac:dyDescent="0.2">
      <c r="A3135" s="635" t="s">
        <v>3420</v>
      </c>
      <c r="B3135" s="636">
        <v>54</v>
      </c>
      <c r="C3135" s="637">
        <v>105.25</v>
      </c>
      <c r="D3135" s="635"/>
    </row>
    <row r="3136" spans="1:4" x14ac:dyDescent="0.2">
      <c r="A3136" s="635" t="s">
        <v>3421</v>
      </c>
      <c r="B3136" s="636">
        <v>281</v>
      </c>
      <c r="C3136" s="637">
        <v>0</v>
      </c>
      <c r="D3136" s="635"/>
    </row>
    <row r="3137" spans="1:4" x14ac:dyDescent="0.2">
      <c r="A3137" s="635" t="s">
        <v>3422</v>
      </c>
      <c r="B3137" s="636">
        <v>237</v>
      </c>
      <c r="C3137" s="637">
        <v>280.51</v>
      </c>
      <c r="D3137" s="635"/>
    </row>
    <row r="3138" spans="1:4" x14ac:dyDescent="0.2">
      <c r="A3138" s="635" t="s">
        <v>3423</v>
      </c>
      <c r="B3138" s="636">
        <v>103</v>
      </c>
      <c r="C3138" s="637">
        <v>0</v>
      </c>
      <c r="D3138" s="635"/>
    </row>
    <row r="3139" spans="1:4" x14ac:dyDescent="0.2">
      <c r="A3139" s="635" t="s">
        <v>3424</v>
      </c>
      <c r="B3139" s="636">
        <v>170</v>
      </c>
      <c r="C3139" s="637">
        <v>107.3</v>
      </c>
      <c r="D3139" s="635"/>
    </row>
    <row r="3140" spans="1:4" x14ac:dyDescent="0.2">
      <c r="A3140" s="635" t="s">
        <v>3425</v>
      </c>
      <c r="B3140" s="636">
        <v>284</v>
      </c>
      <c r="C3140" s="637">
        <v>207.88</v>
      </c>
      <c r="D3140" s="635"/>
    </row>
    <row r="3141" spans="1:4" x14ac:dyDescent="0.2">
      <c r="A3141" s="635" t="s">
        <v>3426</v>
      </c>
      <c r="B3141" s="636">
        <v>253</v>
      </c>
      <c r="C3141" s="637">
        <v>37.1</v>
      </c>
      <c r="D3141" s="635"/>
    </row>
    <row r="3142" spans="1:4" x14ac:dyDescent="0.2">
      <c r="A3142" s="635" t="s">
        <v>3427</v>
      </c>
      <c r="B3142" s="636">
        <v>165</v>
      </c>
      <c r="C3142" s="637">
        <v>0</v>
      </c>
      <c r="D3142" s="635"/>
    </row>
    <row r="3143" spans="1:4" x14ac:dyDescent="0.2">
      <c r="A3143" s="635" t="s">
        <v>3428</v>
      </c>
      <c r="B3143" s="636">
        <v>216</v>
      </c>
      <c r="C3143" s="637">
        <v>0</v>
      </c>
      <c r="D3143" s="635"/>
    </row>
    <row r="3144" spans="1:4" x14ac:dyDescent="0.2">
      <c r="A3144" s="635" t="s">
        <v>3429</v>
      </c>
      <c r="B3144" s="636">
        <v>374</v>
      </c>
      <c r="C3144" s="637">
        <v>0</v>
      </c>
      <c r="D3144" s="635"/>
    </row>
    <row r="3145" spans="1:4" x14ac:dyDescent="0.2">
      <c r="A3145" s="635" t="s">
        <v>3430</v>
      </c>
      <c r="B3145" s="636">
        <v>350</v>
      </c>
      <c r="C3145" s="637">
        <v>0</v>
      </c>
      <c r="D3145" s="635"/>
    </row>
    <row r="3146" spans="1:4" x14ac:dyDescent="0.2">
      <c r="A3146" s="635" t="s">
        <v>3431</v>
      </c>
      <c r="B3146" s="636">
        <v>182</v>
      </c>
      <c r="C3146" s="637">
        <v>0</v>
      </c>
      <c r="D3146" s="635"/>
    </row>
    <row r="3147" spans="1:4" x14ac:dyDescent="0.2">
      <c r="A3147" s="635" t="s">
        <v>3432</v>
      </c>
      <c r="B3147" s="636">
        <v>204</v>
      </c>
      <c r="C3147" s="637">
        <v>0</v>
      </c>
      <c r="D3147" s="635"/>
    </row>
    <row r="3148" spans="1:4" x14ac:dyDescent="0.2">
      <c r="A3148" s="635" t="s">
        <v>3433</v>
      </c>
      <c r="B3148" s="636">
        <v>316</v>
      </c>
      <c r="C3148" s="637">
        <v>0</v>
      </c>
      <c r="D3148" s="635"/>
    </row>
    <row r="3149" spans="1:4" x14ac:dyDescent="0.2">
      <c r="A3149" s="635" t="s">
        <v>3434</v>
      </c>
      <c r="B3149" s="636">
        <v>256</v>
      </c>
      <c r="C3149" s="637">
        <v>0</v>
      </c>
      <c r="D3149" s="635"/>
    </row>
    <row r="3150" spans="1:4" x14ac:dyDescent="0.2">
      <c r="A3150" s="635" t="s">
        <v>3435</v>
      </c>
      <c r="B3150" s="636">
        <v>413</v>
      </c>
      <c r="C3150" s="637">
        <v>270.54000000000002</v>
      </c>
      <c r="D3150" s="635"/>
    </row>
    <row r="3151" spans="1:4" x14ac:dyDescent="0.2">
      <c r="A3151" s="635" t="s">
        <v>3436</v>
      </c>
      <c r="B3151" s="636">
        <v>193</v>
      </c>
      <c r="C3151" s="637">
        <v>24.43</v>
      </c>
      <c r="D3151" s="635"/>
    </row>
    <row r="3152" spans="1:4" x14ac:dyDescent="0.2">
      <c r="A3152" s="635" t="s">
        <v>3437</v>
      </c>
      <c r="B3152" s="636">
        <v>319</v>
      </c>
      <c r="C3152" s="637">
        <v>220.94</v>
      </c>
      <c r="D3152" s="635"/>
    </row>
    <row r="3153" spans="1:4" x14ac:dyDescent="0.2">
      <c r="A3153" s="635" t="s">
        <v>3438</v>
      </c>
      <c r="B3153" s="636">
        <v>415</v>
      </c>
      <c r="C3153" s="637">
        <v>0</v>
      </c>
      <c r="D3153" s="635"/>
    </row>
    <row r="3154" spans="1:4" x14ac:dyDescent="0.2">
      <c r="A3154" s="635" t="s">
        <v>3439</v>
      </c>
      <c r="B3154" s="636">
        <v>210</v>
      </c>
      <c r="C3154" s="637">
        <v>611.07000000000005</v>
      </c>
      <c r="D3154" s="635"/>
    </row>
    <row r="3155" spans="1:4" x14ac:dyDescent="0.2">
      <c r="A3155" s="635" t="s">
        <v>3440</v>
      </c>
      <c r="B3155" s="636">
        <v>328</v>
      </c>
      <c r="C3155" s="637">
        <v>0</v>
      </c>
      <c r="D3155" s="635"/>
    </row>
    <row r="3156" spans="1:4" x14ac:dyDescent="0.2">
      <c r="A3156" s="635" t="s">
        <v>3441</v>
      </c>
      <c r="B3156" s="636">
        <v>150</v>
      </c>
      <c r="C3156" s="637">
        <v>35.43</v>
      </c>
      <c r="D3156" s="635"/>
    </row>
    <row r="3157" spans="1:4" x14ac:dyDescent="0.2">
      <c r="A3157" s="635" t="s">
        <v>3442</v>
      </c>
      <c r="B3157" s="636">
        <v>214</v>
      </c>
      <c r="C3157" s="637">
        <v>120.79</v>
      </c>
      <c r="D3157" s="635"/>
    </row>
    <row r="3158" spans="1:4" x14ac:dyDescent="0.2">
      <c r="A3158" s="635" t="s">
        <v>3443</v>
      </c>
      <c r="B3158" s="636">
        <v>137</v>
      </c>
      <c r="C3158" s="637">
        <v>4.87</v>
      </c>
      <c r="D3158" s="635"/>
    </row>
    <row r="3159" spans="1:4" x14ac:dyDescent="0.2">
      <c r="A3159" s="635" t="s">
        <v>3444</v>
      </c>
      <c r="B3159" s="636">
        <v>342</v>
      </c>
      <c r="C3159" s="637">
        <v>0</v>
      </c>
      <c r="D3159" s="635"/>
    </row>
    <row r="3160" spans="1:4" x14ac:dyDescent="0.2">
      <c r="A3160" s="635" t="s">
        <v>3445</v>
      </c>
      <c r="B3160" s="636">
        <v>272</v>
      </c>
      <c r="C3160" s="637">
        <v>0</v>
      </c>
      <c r="D3160" s="635"/>
    </row>
    <row r="3161" spans="1:4" x14ac:dyDescent="0.2">
      <c r="A3161" s="635" t="s">
        <v>3446</v>
      </c>
      <c r="B3161" s="636">
        <v>239</v>
      </c>
      <c r="C3161" s="637">
        <v>0</v>
      </c>
      <c r="D3161" s="635"/>
    </row>
    <row r="3162" spans="1:4" x14ac:dyDescent="0.2">
      <c r="A3162" s="635" t="s">
        <v>3447</v>
      </c>
      <c r="B3162" s="636">
        <v>77</v>
      </c>
      <c r="C3162" s="637">
        <v>0</v>
      </c>
      <c r="D3162" s="635"/>
    </row>
    <row r="3163" spans="1:4" x14ac:dyDescent="0.2">
      <c r="A3163" s="635" t="s">
        <v>3448</v>
      </c>
      <c r="B3163" s="636">
        <v>191</v>
      </c>
      <c r="C3163" s="637">
        <v>507.86</v>
      </c>
      <c r="D3163" s="635"/>
    </row>
    <row r="3164" spans="1:4" x14ac:dyDescent="0.2">
      <c r="A3164" s="635" t="s">
        <v>3449</v>
      </c>
      <c r="B3164" s="636">
        <v>192</v>
      </c>
      <c r="C3164" s="637">
        <v>0</v>
      </c>
      <c r="D3164" s="635"/>
    </row>
    <row r="3165" spans="1:4" x14ac:dyDescent="0.2">
      <c r="A3165" s="635" t="s">
        <v>3450</v>
      </c>
      <c r="B3165" s="636">
        <v>198</v>
      </c>
      <c r="C3165" s="637">
        <v>0</v>
      </c>
      <c r="D3165" s="635"/>
    </row>
    <row r="3166" spans="1:4" x14ac:dyDescent="0.2">
      <c r="A3166" s="635" t="s">
        <v>3451</v>
      </c>
      <c r="B3166" s="636">
        <v>356</v>
      </c>
      <c r="C3166" s="637">
        <v>0</v>
      </c>
      <c r="D3166" s="635"/>
    </row>
    <row r="3167" spans="1:4" x14ac:dyDescent="0.2">
      <c r="A3167" s="635" t="s">
        <v>3452</v>
      </c>
      <c r="B3167" s="636">
        <v>276</v>
      </c>
      <c r="C3167" s="637">
        <v>462.2</v>
      </c>
      <c r="D3167" s="635"/>
    </row>
    <row r="3168" spans="1:4" x14ac:dyDescent="0.2">
      <c r="A3168" s="635" t="s">
        <v>3453</v>
      </c>
      <c r="B3168" s="636">
        <v>253</v>
      </c>
      <c r="C3168" s="637">
        <v>0</v>
      </c>
      <c r="D3168" s="635"/>
    </row>
    <row r="3169" spans="1:4" x14ac:dyDescent="0.2">
      <c r="A3169" s="635" t="s">
        <v>3454</v>
      </c>
      <c r="B3169" s="636">
        <v>224</v>
      </c>
      <c r="C3169" s="637">
        <v>31.16</v>
      </c>
      <c r="D3169" s="635"/>
    </row>
    <row r="3170" spans="1:4" x14ac:dyDescent="0.2">
      <c r="A3170" s="635" t="s">
        <v>3455</v>
      </c>
      <c r="B3170" s="636">
        <v>376</v>
      </c>
      <c r="C3170" s="637">
        <v>0</v>
      </c>
      <c r="D3170" s="635"/>
    </row>
    <row r="3171" spans="1:4" x14ac:dyDescent="0.2">
      <c r="A3171" s="635" t="s">
        <v>3456</v>
      </c>
      <c r="B3171" s="636">
        <v>224</v>
      </c>
      <c r="C3171" s="637">
        <v>0</v>
      </c>
      <c r="D3171" s="635"/>
    </row>
    <row r="3172" spans="1:4" x14ac:dyDescent="0.2">
      <c r="A3172" s="635" t="s">
        <v>3457</v>
      </c>
      <c r="B3172" s="636">
        <v>100</v>
      </c>
      <c r="C3172" s="637">
        <v>0</v>
      </c>
      <c r="D3172" s="635"/>
    </row>
    <row r="3173" spans="1:4" x14ac:dyDescent="0.2">
      <c r="A3173" s="635" t="s">
        <v>3458</v>
      </c>
      <c r="B3173" s="636">
        <v>188</v>
      </c>
      <c r="C3173" s="637">
        <v>43.72</v>
      </c>
      <c r="D3173" s="635"/>
    </row>
    <row r="3174" spans="1:4" x14ac:dyDescent="0.2">
      <c r="A3174" s="635" t="s">
        <v>3459</v>
      </c>
      <c r="B3174" s="636">
        <v>113</v>
      </c>
      <c r="C3174" s="637">
        <v>13.81</v>
      </c>
      <c r="D3174" s="635"/>
    </row>
    <row r="3175" spans="1:4" x14ac:dyDescent="0.2">
      <c r="A3175" s="635" t="s">
        <v>3460</v>
      </c>
      <c r="B3175" s="636">
        <v>379</v>
      </c>
      <c r="C3175" s="637">
        <v>174.27</v>
      </c>
      <c r="D3175" s="635"/>
    </row>
    <row r="3176" spans="1:4" x14ac:dyDescent="0.2">
      <c r="A3176" s="635" t="s">
        <v>3461</v>
      </c>
      <c r="B3176" s="636">
        <v>186</v>
      </c>
      <c r="C3176" s="637">
        <v>0</v>
      </c>
      <c r="D3176" s="635"/>
    </row>
    <row r="3177" spans="1:4" x14ac:dyDescent="0.2">
      <c r="A3177" s="635" t="s">
        <v>3462</v>
      </c>
      <c r="B3177" s="636">
        <v>252</v>
      </c>
      <c r="C3177" s="637">
        <v>0</v>
      </c>
      <c r="D3177" s="635"/>
    </row>
    <row r="3178" spans="1:4" x14ac:dyDescent="0.2">
      <c r="A3178" s="635" t="s">
        <v>3463</v>
      </c>
      <c r="B3178" s="636">
        <v>209</v>
      </c>
      <c r="C3178" s="637">
        <v>0</v>
      </c>
      <c r="D3178" s="635"/>
    </row>
    <row r="3179" spans="1:4" x14ac:dyDescent="0.2">
      <c r="A3179" s="635" t="s">
        <v>3464</v>
      </c>
      <c r="B3179" s="636">
        <v>231</v>
      </c>
      <c r="C3179" s="637">
        <v>7.67</v>
      </c>
      <c r="D3179" s="635"/>
    </row>
    <row r="3180" spans="1:4" x14ac:dyDescent="0.2">
      <c r="A3180" s="635" t="s">
        <v>3465</v>
      </c>
      <c r="B3180" s="636">
        <v>194</v>
      </c>
      <c r="C3180" s="637">
        <v>0</v>
      </c>
      <c r="D3180" s="635"/>
    </row>
    <row r="3181" spans="1:4" x14ac:dyDescent="0.2">
      <c r="A3181" s="635" t="s">
        <v>3466</v>
      </c>
      <c r="B3181" s="636">
        <v>274</v>
      </c>
      <c r="C3181" s="637">
        <v>0</v>
      </c>
      <c r="D3181" s="635"/>
    </row>
    <row r="3182" spans="1:4" x14ac:dyDescent="0.2">
      <c r="A3182" s="635" t="s">
        <v>3467</v>
      </c>
      <c r="B3182" s="636">
        <v>271</v>
      </c>
      <c r="C3182" s="637">
        <v>41.53</v>
      </c>
      <c r="D3182" s="635"/>
    </row>
    <row r="3183" spans="1:4" x14ac:dyDescent="0.2">
      <c r="A3183" s="635" t="s">
        <v>3468</v>
      </c>
      <c r="B3183" s="636">
        <v>112</v>
      </c>
      <c r="C3183" s="637">
        <v>341.24</v>
      </c>
      <c r="D3183" s="635"/>
    </row>
    <row r="3184" spans="1:4" x14ac:dyDescent="0.2">
      <c r="A3184" s="635" t="s">
        <v>3469</v>
      </c>
      <c r="B3184" s="636">
        <v>177</v>
      </c>
      <c r="C3184" s="637">
        <v>0</v>
      </c>
      <c r="D3184" s="635"/>
    </row>
    <row r="3185" spans="1:4" x14ac:dyDescent="0.2">
      <c r="A3185" s="635" t="s">
        <v>3470</v>
      </c>
      <c r="B3185" s="636">
        <v>388</v>
      </c>
      <c r="C3185" s="637">
        <v>0</v>
      </c>
      <c r="D3185" s="635"/>
    </row>
    <row r="3186" spans="1:4" x14ac:dyDescent="0.2">
      <c r="A3186" s="635" t="s">
        <v>3471</v>
      </c>
      <c r="B3186" s="636">
        <v>93</v>
      </c>
      <c r="C3186" s="637">
        <v>359.11</v>
      </c>
      <c r="D3186" s="635"/>
    </row>
    <row r="3187" spans="1:4" x14ac:dyDescent="0.2">
      <c r="A3187" s="635" t="s">
        <v>3472</v>
      </c>
      <c r="B3187" s="636">
        <v>103</v>
      </c>
      <c r="C3187" s="637">
        <v>0</v>
      </c>
      <c r="D3187" s="635"/>
    </row>
    <row r="3188" spans="1:4" x14ac:dyDescent="0.2">
      <c r="A3188" s="635" t="s">
        <v>3473</v>
      </c>
      <c r="B3188" s="636">
        <v>109</v>
      </c>
      <c r="C3188" s="637">
        <v>49.83</v>
      </c>
      <c r="D3188" s="635"/>
    </row>
    <row r="3189" spans="1:4" x14ac:dyDescent="0.2">
      <c r="A3189" s="635" t="s">
        <v>3474</v>
      </c>
      <c r="B3189" s="636">
        <v>223</v>
      </c>
      <c r="C3189" s="637">
        <v>86.81</v>
      </c>
      <c r="D3189" s="635"/>
    </row>
    <row r="3190" spans="1:4" x14ac:dyDescent="0.2">
      <c r="A3190" s="635" t="s">
        <v>3475</v>
      </c>
      <c r="B3190" s="636">
        <v>382</v>
      </c>
      <c r="C3190" s="637">
        <v>360.4</v>
      </c>
      <c r="D3190" s="635"/>
    </row>
    <row r="3191" spans="1:4" x14ac:dyDescent="0.2">
      <c r="A3191" s="635" t="s">
        <v>3476</v>
      </c>
      <c r="B3191" s="636">
        <v>310</v>
      </c>
      <c r="C3191" s="637">
        <v>171.88</v>
      </c>
      <c r="D3191" s="635"/>
    </row>
    <row r="3192" spans="1:4" x14ac:dyDescent="0.2">
      <c r="A3192" s="635" t="s">
        <v>3477</v>
      </c>
      <c r="B3192" s="636">
        <v>219</v>
      </c>
      <c r="C3192" s="637">
        <v>507.23</v>
      </c>
      <c r="D3192" s="635"/>
    </row>
    <row r="3193" spans="1:4" x14ac:dyDescent="0.2">
      <c r="A3193" s="635" t="s">
        <v>3478</v>
      </c>
      <c r="B3193" s="636">
        <v>235</v>
      </c>
      <c r="C3193" s="637">
        <v>0</v>
      </c>
      <c r="D3193" s="635"/>
    </row>
    <row r="3194" spans="1:4" x14ac:dyDescent="0.2">
      <c r="A3194" s="635" t="s">
        <v>3479</v>
      </c>
      <c r="B3194" s="636">
        <v>71</v>
      </c>
      <c r="C3194" s="637">
        <v>0</v>
      </c>
      <c r="D3194" s="635"/>
    </row>
    <row r="3195" spans="1:4" x14ac:dyDescent="0.2">
      <c r="A3195" s="635" t="s">
        <v>3480</v>
      </c>
      <c r="B3195" s="636">
        <v>199</v>
      </c>
      <c r="C3195" s="637">
        <v>0</v>
      </c>
      <c r="D3195" s="635"/>
    </row>
    <row r="3196" spans="1:4" x14ac:dyDescent="0.2">
      <c r="A3196" s="635" t="s">
        <v>3481</v>
      </c>
      <c r="B3196" s="636">
        <v>290</v>
      </c>
      <c r="C3196" s="637">
        <v>114.41</v>
      </c>
      <c r="D3196" s="635"/>
    </row>
    <row r="3197" spans="1:4" x14ac:dyDescent="0.2">
      <c r="A3197" s="635" t="s">
        <v>3482</v>
      </c>
      <c r="B3197" s="636">
        <v>29</v>
      </c>
      <c r="C3197" s="637">
        <v>3.39</v>
      </c>
      <c r="D3197" s="635" t="s">
        <v>344</v>
      </c>
    </row>
    <row r="3198" spans="1:4" x14ac:dyDescent="0.2">
      <c r="A3198" s="635" t="s">
        <v>3483</v>
      </c>
      <c r="B3198" s="636">
        <v>70</v>
      </c>
      <c r="C3198" s="637">
        <v>0</v>
      </c>
      <c r="D3198" s="635"/>
    </row>
    <row r="3199" spans="1:4" x14ac:dyDescent="0.2">
      <c r="A3199" s="635" t="s">
        <v>3484</v>
      </c>
      <c r="B3199" s="636">
        <v>64</v>
      </c>
      <c r="C3199" s="637">
        <v>23.22</v>
      </c>
      <c r="D3199" s="635"/>
    </row>
    <row r="3200" spans="1:4" x14ac:dyDescent="0.2">
      <c r="A3200" s="635" t="s">
        <v>3485</v>
      </c>
      <c r="B3200" s="636">
        <v>51</v>
      </c>
      <c r="C3200" s="637">
        <v>0</v>
      </c>
      <c r="D3200" s="635"/>
    </row>
    <row r="3201" spans="1:4" x14ac:dyDescent="0.2">
      <c r="A3201" s="635" t="s">
        <v>3486</v>
      </c>
      <c r="B3201" s="636">
        <v>87</v>
      </c>
      <c r="C3201" s="637">
        <v>0</v>
      </c>
      <c r="D3201" s="635"/>
    </row>
    <row r="3202" spans="1:4" x14ac:dyDescent="0.2">
      <c r="A3202" s="635" t="s">
        <v>3487</v>
      </c>
      <c r="B3202" s="636">
        <v>334</v>
      </c>
      <c r="C3202" s="637">
        <v>0</v>
      </c>
      <c r="D3202" s="635"/>
    </row>
    <row r="3203" spans="1:4" x14ac:dyDescent="0.2">
      <c r="A3203" s="635" t="s">
        <v>3488</v>
      </c>
      <c r="B3203" s="636">
        <v>244</v>
      </c>
      <c r="C3203" s="637">
        <v>42</v>
      </c>
      <c r="D3203" s="635"/>
    </row>
    <row r="3204" spans="1:4" x14ac:dyDescent="0.2">
      <c r="A3204" s="635" t="s">
        <v>3489</v>
      </c>
      <c r="B3204" s="636">
        <v>102</v>
      </c>
      <c r="C3204" s="637">
        <v>76.31</v>
      </c>
      <c r="D3204" s="635"/>
    </row>
    <row r="3205" spans="1:4" x14ac:dyDescent="0.2">
      <c r="A3205" s="635" t="s">
        <v>3490</v>
      </c>
      <c r="B3205" s="636">
        <v>134</v>
      </c>
      <c r="C3205" s="637">
        <v>0</v>
      </c>
      <c r="D3205" s="635"/>
    </row>
    <row r="3206" spans="1:4" x14ac:dyDescent="0.2">
      <c r="A3206" s="635" t="s">
        <v>3491</v>
      </c>
      <c r="B3206" s="636">
        <v>68</v>
      </c>
      <c r="C3206" s="637">
        <v>0</v>
      </c>
      <c r="D3206" s="635"/>
    </row>
    <row r="3207" spans="1:4" x14ac:dyDescent="0.2">
      <c r="A3207" s="635" t="s">
        <v>3492</v>
      </c>
      <c r="B3207" s="636">
        <v>174</v>
      </c>
      <c r="C3207" s="637">
        <v>673.5</v>
      </c>
      <c r="D3207" s="635"/>
    </row>
    <row r="3208" spans="1:4" x14ac:dyDescent="0.2">
      <c r="A3208" s="635" t="s">
        <v>3493</v>
      </c>
      <c r="B3208" s="636">
        <v>65</v>
      </c>
      <c r="C3208" s="637">
        <v>81.150000000000006</v>
      </c>
      <c r="D3208" s="635"/>
    </row>
    <row r="3209" spans="1:4" x14ac:dyDescent="0.2">
      <c r="A3209" s="635" t="s">
        <v>3494</v>
      </c>
      <c r="B3209" s="636">
        <v>148</v>
      </c>
      <c r="C3209" s="637">
        <v>249.88</v>
      </c>
      <c r="D3209" s="635"/>
    </row>
    <row r="3210" spans="1:4" x14ac:dyDescent="0.2">
      <c r="A3210" s="635" t="s">
        <v>3496</v>
      </c>
      <c r="B3210" s="636">
        <v>90</v>
      </c>
      <c r="C3210" s="637">
        <v>338.33</v>
      </c>
      <c r="D3210" s="635"/>
    </row>
    <row r="3211" spans="1:4" x14ac:dyDescent="0.2">
      <c r="A3211" s="635" t="s">
        <v>3498</v>
      </c>
      <c r="B3211" s="636">
        <v>154</v>
      </c>
      <c r="C3211" s="637">
        <v>11.24</v>
      </c>
      <c r="D3211" s="635"/>
    </row>
    <row r="3212" spans="1:4" x14ac:dyDescent="0.2">
      <c r="A3212" s="635" t="s">
        <v>3499</v>
      </c>
      <c r="B3212" s="636">
        <v>78</v>
      </c>
      <c r="C3212" s="637">
        <v>0</v>
      </c>
      <c r="D3212" s="635"/>
    </row>
    <row r="3213" spans="1:4" x14ac:dyDescent="0.2">
      <c r="A3213" s="635" t="s">
        <v>3500</v>
      </c>
      <c r="B3213" s="636">
        <v>142</v>
      </c>
      <c r="C3213" s="637">
        <v>107.02</v>
      </c>
      <c r="D3213" s="635"/>
    </row>
    <row r="3214" spans="1:4" x14ac:dyDescent="0.2">
      <c r="A3214" s="635" t="s">
        <v>3501</v>
      </c>
      <c r="B3214" s="636">
        <v>89</v>
      </c>
      <c r="C3214" s="637">
        <v>0</v>
      </c>
      <c r="D3214" s="635"/>
    </row>
    <row r="3215" spans="1:4" x14ac:dyDescent="0.2">
      <c r="A3215" s="635" t="s">
        <v>3502</v>
      </c>
      <c r="B3215" s="636">
        <v>178</v>
      </c>
      <c r="C3215" s="637">
        <v>0</v>
      </c>
      <c r="D3215" s="635"/>
    </row>
    <row r="3216" spans="1:4" x14ac:dyDescent="0.2">
      <c r="A3216" s="635" t="s">
        <v>3503</v>
      </c>
      <c r="B3216" s="636">
        <v>104</v>
      </c>
      <c r="C3216" s="637">
        <v>0</v>
      </c>
      <c r="D3216" s="635"/>
    </row>
    <row r="3217" spans="1:4" x14ac:dyDescent="0.2">
      <c r="A3217" s="635" t="s">
        <v>3504</v>
      </c>
      <c r="B3217" s="636">
        <v>53</v>
      </c>
      <c r="C3217" s="637">
        <v>0</v>
      </c>
      <c r="D3217" s="635"/>
    </row>
    <row r="3218" spans="1:4" x14ac:dyDescent="0.2">
      <c r="A3218" s="635" t="s">
        <v>3505</v>
      </c>
      <c r="B3218" s="636">
        <v>48</v>
      </c>
      <c r="C3218" s="637">
        <v>0</v>
      </c>
      <c r="D3218" s="635"/>
    </row>
    <row r="3219" spans="1:4" x14ac:dyDescent="0.2">
      <c r="A3219" s="635" t="s">
        <v>3506</v>
      </c>
      <c r="B3219" s="636">
        <v>237</v>
      </c>
      <c r="C3219" s="637">
        <v>253.01</v>
      </c>
      <c r="D3219" s="635"/>
    </row>
    <row r="3220" spans="1:4" x14ac:dyDescent="0.2">
      <c r="A3220" s="635" t="s">
        <v>3507</v>
      </c>
      <c r="B3220" s="636">
        <v>98</v>
      </c>
      <c r="C3220" s="637">
        <v>0</v>
      </c>
      <c r="D3220" s="635"/>
    </row>
    <row r="3221" spans="1:4" x14ac:dyDescent="0.2">
      <c r="A3221" s="635" t="s">
        <v>3508</v>
      </c>
      <c r="B3221" s="636">
        <v>74</v>
      </c>
      <c r="C3221" s="637">
        <v>66.92</v>
      </c>
      <c r="D3221" s="635"/>
    </row>
    <row r="3222" spans="1:4" x14ac:dyDescent="0.2">
      <c r="A3222" s="635" t="s">
        <v>3509</v>
      </c>
      <c r="B3222" s="636">
        <v>228</v>
      </c>
      <c r="C3222" s="637">
        <v>47.05</v>
      </c>
      <c r="D3222" s="635"/>
    </row>
    <row r="3223" spans="1:4" x14ac:dyDescent="0.2">
      <c r="A3223" s="635" t="s">
        <v>3510</v>
      </c>
      <c r="B3223" s="636">
        <v>209</v>
      </c>
      <c r="C3223" s="637">
        <v>64.72</v>
      </c>
      <c r="D3223" s="635"/>
    </row>
    <row r="3224" spans="1:4" x14ac:dyDescent="0.2">
      <c r="A3224" s="635" t="s">
        <v>3511</v>
      </c>
      <c r="B3224" s="636">
        <v>218</v>
      </c>
      <c r="C3224" s="637">
        <v>0</v>
      </c>
      <c r="D3224" s="635"/>
    </row>
    <row r="3225" spans="1:4" x14ac:dyDescent="0.2">
      <c r="A3225" s="635" t="s">
        <v>3512</v>
      </c>
      <c r="B3225" s="636">
        <v>252</v>
      </c>
      <c r="C3225" s="637">
        <v>0</v>
      </c>
      <c r="D3225" s="635"/>
    </row>
    <row r="3226" spans="1:4" x14ac:dyDescent="0.2">
      <c r="A3226" s="635" t="s">
        <v>3513</v>
      </c>
      <c r="B3226" s="636">
        <v>299</v>
      </c>
      <c r="C3226" s="637">
        <v>0</v>
      </c>
      <c r="D3226" s="635"/>
    </row>
    <row r="3227" spans="1:4" x14ac:dyDescent="0.2">
      <c r="A3227" s="635" t="s">
        <v>3514</v>
      </c>
      <c r="B3227" s="636">
        <v>108</v>
      </c>
      <c r="C3227" s="637">
        <v>5.42</v>
      </c>
      <c r="D3227" s="635"/>
    </row>
    <row r="3228" spans="1:4" x14ac:dyDescent="0.2">
      <c r="A3228" s="635" t="s">
        <v>3515</v>
      </c>
      <c r="B3228" s="636">
        <v>156</v>
      </c>
      <c r="C3228" s="637">
        <v>230.76</v>
      </c>
      <c r="D3228" s="635"/>
    </row>
    <row r="3229" spans="1:4" x14ac:dyDescent="0.2">
      <c r="A3229" s="635" t="s">
        <v>3516</v>
      </c>
      <c r="B3229" s="636">
        <v>458</v>
      </c>
      <c r="C3229" s="637">
        <v>149.34</v>
      </c>
      <c r="D3229" s="635"/>
    </row>
    <row r="3230" spans="1:4" x14ac:dyDescent="0.2">
      <c r="A3230" s="635" t="s">
        <v>3517</v>
      </c>
      <c r="B3230" s="636">
        <v>337</v>
      </c>
      <c r="C3230" s="637">
        <v>1.18</v>
      </c>
      <c r="D3230" s="635"/>
    </row>
    <row r="3231" spans="1:4" x14ac:dyDescent="0.2">
      <c r="A3231" s="635" t="s">
        <v>3518</v>
      </c>
      <c r="B3231" s="636">
        <v>209</v>
      </c>
      <c r="C3231" s="637">
        <v>0</v>
      </c>
      <c r="D3231" s="635"/>
    </row>
    <row r="3232" spans="1:4" x14ac:dyDescent="0.2">
      <c r="A3232" s="635" t="s">
        <v>3519</v>
      </c>
      <c r="B3232" s="636">
        <v>255</v>
      </c>
      <c r="C3232" s="637">
        <v>138.91999999999999</v>
      </c>
      <c r="D3232" s="635"/>
    </row>
    <row r="3233" spans="1:4" x14ac:dyDescent="0.2">
      <c r="A3233" s="635" t="s">
        <v>3520</v>
      </c>
      <c r="B3233" s="636">
        <v>230</v>
      </c>
      <c r="C3233" s="637">
        <v>39.57</v>
      </c>
      <c r="D3233" s="635"/>
    </row>
    <row r="3234" spans="1:4" x14ac:dyDescent="0.2">
      <c r="A3234" s="635" t="s">
        <v>3521</v>
      </c>
      <c r="B3234" s="636">
        <v>102</v>
      </c>
      <c r="C3234" s="637">
        <v>0</v>
      </c>
      <c r="D3234" s="635"/>
    </row>
    <row r="3235" spans="1:4" x14ac:dyDescent="0.2">
      <c r="A3235" s="635" t="s">
        <v>3522</v>
      </c>
      <c r="B3235" s="636">
        <v>372</v>
      </c>
      <c r="C3235" s="637">
        <v>0</v>
      </c>
      <c r="D3235" s="635"/>
    </row>
    <row r="3236" spans="1:4" x14ac:dyDescent="0.2">
      <c r="A3236" s="635" t="s">
        <v>3523</v>
      </c>
      <c r="B3236" s="636">
        <v>98</v>
      </c>
      <c r="C3236" s="637">
        <v>106.01</v>
      </c>
      <c r="D3236" s="635"/>
    </row>
    <row r="3237" spans="1:4" x14ac:dyDescent="0.2">
      <c r="A3237" s="635" t="s">
        <v>3524</v>
      </c>
      <c r="B3237" s="636">
        <v>167</v>
      </c>
      <c r="C3237" s="637">
        <v>11.52</v>
      </c>
      <c r="D3237" s="635"/>
    </row>
    <row r="3238" spans="1:4" x14ac:dyDescent="0.2">
      <c r="A3238" s="635" t="s">
        <v>3525</v>
      </c>
      <c r="B3238" s="636">
        <v>203</v>
      </c>
      <c r="C3238" s="637">
        <v>0</v>
      </c>
      <c r="D3238" s="635"/>
    </row>
    <row r="3239" spans="1:4" x14ac:dyDescent="0.2">
      <c r="A3239" s="635" t="s">
        <v>3526</v>
      </c>
      <c r="B3239" s="636">
        <v>595</v>
      </c>
      <c r="C3239" s="637">
        <v>0</v>
      </c>
      <c r="D3239" s="635"/>
    </row>
    <row r="3240" spans="1:4" x14ac:dyDescent="0.2">
      <c r="A3240" s="635" t="s">
        <v>3527</v>
      </c>
      <c r="B3240" s="636">
        <v>281</v>
      </c>
      <c r="C3240" s="637">
        <v>0</v>
      </c>
      <c r="D3240" s="635"/>
    </row>
    <row r="3241" spans="1:4" x14ac:dyDescent="0.2">
      <c r="A3241" s="635" t="s">
        <v>3528</v>
      </c>
      <c r="B3241" s="636">
        <v>40</v>
      </c>
      <c r="C3241" s="637">
        <v>0</v>
      </c>
      <c r="D3241" s="635" t="s">
        <v>344</v>
      </c>
    </row>
    <row r="3242" spans="1:4" x14ac:dyDescent="0.2">
      <c r="A3242" s="635" t="s">
        <v>3529</v>
      </c>
      <c r="B3242" s="636">
        <v>150</v>
      </c>
      <c r="C3242" s="637">
        <v>369.11</v>
      </c>
      <c r="D3242" s="635"/>
    </row>
    <row r="3243" spans="1:4" x14ac:dyDescent="0.2">
      <c r="A3243" s="635" t="s">
        <v>3530</v>
      </c>
      <c r="B3243" s="636">
        <v>147</v>
      </c>
      <c r="C3243" s="637">
        <v>8.73</v>
      </c>
      <c r="D3243" s="635"/>
    </row>
    <row r="3244" spans="1:4" x14ac:dyDescent="0.2">
      <c r="A3244" s="635" t="s">
        <v>3531</v>
      </c>
      <c r="B3244" s="636">
        <v>428</v>
      </c>
      <c r="C3244" s="637">
        <v>0</v>
      </c>
      <c r="D3244" s="635"/>
    </row>
    <row r="3245" spans="1:4" x14ac:dyDescent="0.2">
      <c r="A3245" s="635" t="s">
        <v>3532</v>
      </c>
      <c r="B3245" s="636">
        <v>263</v>
      </c>
      <c r="C3245" s="637">
        <v>0</v>
      </c>
      <c r="D3245" s="635"/>
    </row>
    <row r="3246" spans="1:4" x14ac:dyDescent="0.2">
      <c r="A3246" s="635" t="s">
        <v>3533</v>
      </c>
      <c r="B3246" s="636">
        <v>205</v>
      </c>
      <c r="C3246" s="637">
        <v>65.25</v>
      </c>
      <c r="D3246" s="635"/>
    </row>
    <row r="3247" spans="1:4" x14ac:dyDescent="0.2">
      <c r="A3247" s="635" t="s">
        <v>3534</v>
      </c>
      <c r="B3247" s="636">
        <v>255</v>
      </c>
      <c r="C3247" s="637">
        <v>0</v>
      </c>
      <c r="D3247" s="635"/>
    </row>
    <row r="3248" spans="1:4" x14ac:dyDescent="0.2">
      <c r="A3248" s="635" t="s">
        <v>3535</v>
      </c>
      <c r="B3248" s="636">
        <v>56</v>
      </c>
      <c r="C3248" s="637">
        <v>0</v>
      </c>
      <c r="D3248" s="635"/>
    </row>
    <row r="3249" spans="1:4" x14ac:dyDescent="0.2">
      <c r="A3249" s="635" t="s">
        <v>3536</v>
      </c>
      <c r="B3249" s="636">
        <v>432</v>
      </c>
      <c r="C3249" s="637">
        <v>0</v>
      </c>
      <c r="D3249" s="635"/>
    </row>
    <row r="3250" spans="1:4" x14ac:dyDescent="0.2">
      <c r="A3250" s="635" t="s">
        <v>3537</v>
      </c>
      <c r="B3250" s="636">
        <v>167</v>
      </c>
      <c r="C3250" s="637">
        <v>72.86</v>
      </c>
      <c r="D3250" s="635"/>
    </row>
    <row r="3251" spans="1:4" x14ac:dyDescent="0.2">
      <c r="A3251" s="635" t="s">
        <v>3538</v>
      </c>
      <c r="B3251" s="636">
        <v>176</v>
      </c>
      <c r="C3251" s="637">
        <v>0</v>
      </c>
      <c r="D3251" s="635"/>
    </row>
    <row r="3252" spans="1:4" x14ac:dyDescent="0.2">
      <c r="A3252" s="635" t="s">
        <v>3539</v>
      </c>
      <c r="B3252" s="636">
        <v>121</v>
      </c>
      <c r="C3252" s="637">
        <v>0</v>
      </c>
      <c r="D3252" s="635"/>
    </row>
    <row r="3253" spans="1:4" x14ac:dyDescent="0.2">
      <c r="A3253" s="635" t="s">
        <v>3540</v>
      </c>
      <c r="B3253" s="636">
        <v>210</v>
      </c>
      <c r="C3253" s="637">
        <v>152.24</v>
      </c>
      <c r="D3253" s="635"/>
    </row>
    <row r="3254" spans="1:4" x14ac:dyDescent="0.2">
      <c r="A3254" s="635" t="s">
        <v>3541</v>
      </c>
      <c r="B3254" s="636">
        <v>218</v>
      </c>
      <c r="C3254" s="637">
        <v>0</v>
      </c>
      <c r="D3254" s="635"/>
    </row>
    <row r="3255" spans="1:4" x14ac:dyDescent="0.2">
      <c r="A3255" s="635" t="s">
        <v>3542</v>
      </c>
      <c r="B3255" s="636">
        <v>192</v>
      </c>
      <c r="C3255" s="637">
        <v>0</v>
      </c>
      <c r="D3255" s="635"/>
    </row>
    <row r="3256" spans="1:4" x14ac:dyDescent="0.2">
      <c r="A3256" s="635" t="s">
        <v>3543</v>
      </c>
      <c r="B3256" s="636">
        <v>220</v>
      </c>
      <c r="C3256" s="637">
        <v>0</v>
      </c>
      <c r="D3256" s="635"/>
    </row>
    <row r="3257" spans="1:4" x14ac:dyDescent="0.2">
      <c r="A3257" s="635" t="s">
        <v>3544</v>
      </c>
      <c r="B3257" s="636">
        <v>148</v>
      </c>
      <c r="C3257" s="637">
        <v>430.26</v>
      </c>
      <c r="D3257" s="635"/>
    </row>
    <row r="3258" spans="1:4" x14ac:dyDescent="0.2">
      <c r="A3258" s="635" t="s">
        <v>3545</v>
      </c>
      <c r="B3258" s="636">
        <v>166</v>
      </c>
      <c r="C3258" s="637">
        <v>32.369999999999997</v>
      </c>
      <c r="D3258" s="635"/>
    </row>
    <row r="3259" spans="1:4" x14ac:dyDescent="0.2">
      <c r="A3259" s="635" t="s">
        <v>3546</v>
      </c>
      <c r="B3259" s="636">
        <v>73</v>
      </c>
      <c r="C3259" s="637">
        <v>12.52</v>
      </c>
      <c r="D3259" s="635"/>
    </row>
    <row r="3260" spans="1:4" x14ac:dyDescent="0.2">
      <c r="A3260" s="635" t="s">
        <v>3547</v>
      </c>
      <c r="B3260" s="636">
        <v>274</v>
      </c>
      <c r="C3260" s="637">
        <v>0</v>
      </c>
      <c r="D3260" s="635"/>
    </row>
    <row r="3261" spans="1:4" x14ac:dyDescent="0.2">
      <c r="A3261" s="635" t="s">
        <v>3548</v>
      </c>
      <c r="B3261" s="636">
        <v>224</v>
      </c>
      <c r="C3261" s="637">
        <v>104.38</v>
      </c>
      <c r="D3261" s="635"/>
    </row>
    <row r="3262" spans="1:4" x14ac:dyDescent="0.2">
      <c r="A3262" s="635" t="s">
        <v>3549</v>
      </c>
      <c r="B3262" s="636">
        <v>224</v>
      </c>
      <c r="C3262" s="637">
        <v>36.020000000000003</v>
      </c>
      <c r="D3262" s="635"/>
    </row>
    <row r="3263" spans="1:4" x14ac:dyDescent="0.2">
      <c r="A3263" s="635" t="s">
        <v>3550</v>
      </c>
      <c r="B3263" s="636">
        <v>302</v>
      </c>
      <c r="C3263" s="637">
        <v>0</v>
      </c>
      <c r="D3263" s="635"/>
    </row>
    <row r="3264" spans="1:4" x14ac:dyDescent="0.2">
      <c r="A3264" s="635" t="s">
        <v>3551</v>
      </c>
      <c r="B3264" s="636">
        <v>137</v>
      </c>
      <c r="C3264" s="637">
        <v>31.49</v>
      </c>
      <c r="D3264" s="635"/>
    </row>
    <row r="3265" spans="1:4" x14ac:dyDescent="0.2">
      <c r="A3265" s="635" t="s">
        <v>3552</v>
      </c>
      <c r="B3265" s="636">
        <v>114</v>
      </c>
      <c r="C3265" s="637">
        <v>0</v>
      </c>
      <c r="D3265" s="635"/>
    </row>
    <row r="3266" spans="1:4" x14ac:dyDescent="0.2">
      <c r="A3266" s="635" t="s">
        <v>3553</v>
      </c>
      <c r="B3266" s="636">
        <v>143</v>
      </c>
      <c r="C3266" s="637">
        <v>54.96</v>
      </c>
      <c r="D3266" s="635"/>
    </row>
    <row r="3267" spans="1:4" x14ac:dyDescent="0.2">
      <c r="A3267" s="635" t="s">
        <v>3554</v>
      </c>
      <c r="B3267" s="636">
        <v>135</v>
      </c>
      <c r="C3267" s="637">
        <v>128.09</v>
      </c>
      <c r="D3267" s="635"/>
    </row>
    <row r="3268" spans="1:4" x14ac:dyDescent="0.2">
      <c r="A3268" s="635" t="s">
        <v>3555</v>
      </c>
      <c r="B3268" s="636">
        <v>146</v>
      </c>
      <c r="C3268" s="637">
        <v>69.06</v>
      </c>
      <c r="D3268" s="635"/>
    </row>
    <row r="3269" spans="1:4" x14ac:dyDescent="0.2">
      <c r="A3269" s="635" t="s">
        <v>3556</v>
      </c>
      <c r="B3269" s="636">
        <v>216</v>
      </c>
      <c r="C3269" s="637">
        <v>0</v>
      </c>
      <c r="D3269" s="635"/>
    </row>
    <row r="3270" spans="1:4" x14ac:dyDescent="0.2">
      <c r="A3270" s="635" t="s">
        <v>3557</v>
      </c>
      <c r="B3270" s="636">
        <v>88</v>
      </c>
      <c r="C3270" s="637">
        <v>144.32</v>
      </c>
      <c r="D3270" s="635"/>
    </row>
    <row r="3271" spans="1:4" x14ac:dyDescent="0.2">
      <c r="A3271" s="635" t="s">
        <v>3558</v>
      </c>
      <c r="B3271" s="636">
        <v>221</v>
      </c>
      <c r="C3271" s="637">
        <v>0</v>
      </c>
      <c r="D3271" s="635"/>
    </row>
    <row r="3272" spans="1:4" x14ac:dyDescent="0.2">
      <c r="A3272" s="635" t="s">
        <v>3559</v>
      </c>
      <c r="B3272" s="636">
        <v>602</v>
      </c>
      <c r="C3272" s="637">
        <v>0</v>
      </c>
      <c r="D3272" s="635"/>
    </row>
    <row r="3273" spans="1:4" x14ac:dyDescent="0.2">
      <c r="A3273" s="635" t="s">
        <v>3560</v>
      </c>
      <c r="B3273" s="636">
        <v>192</v>
      </c>
      <c r="C3273" s="637">
        <v>0</v>
      </c>
      <c r="D3273" s="635"/>
    </row>
    <row r="3274" spans="1:4" x14ac:dyDescent="0.2">
      <c r="A3274" s="635" t="s">
        <v>3561</v>
      </c>
      <c r="B3274" s="636">
        <v>207</v>
      </c>
      <c r="C3274" s="637">
        <v>123.94</v>
      </c>
      <c r="D3274" s="635"/>
    </row>
    <row r="3275" spans="1:4" x14ac:dyDescent="0.2">
      <c r="A3275" s="635" t="s">
        <v>3562</v>
      </c>
      <c r="B3275" s="636">
        <v>177</v>
      </c>
      <c r="C3275" s="637">
        <v>0</v>
      </c>
      <c r="D3275" s="635"/>
    </row>
    <row r="3276" spans="1:4" x14ac:dyDescent="0.2">
      <c r="A3276" s="635" t="s">
        <v>3563</v>
      </c>
      <c r="B3276" s="636">
        <v>186</v>
      </c>
      <c r="C3276" s="637">
        <v>117.5</v>
      </c>
      <c r="D3276" s="635"/>
    </row>
    <row r="3277" spans="1:4" x14ac:dyDescent="0.2">
      <c r="A3277" s="635" t="s">
        <v>3564</v>
      </c>
      <c r="B3277" s="636">
        <v>211</v>
      </c>
      <c r="C3277" s="637">
        <v>117.78</v>
      </c>
      <c r="D3277" s="635"/>
    </row>
    <row r="3278" spans="1:4" x14ac:dyDescent="0.2">
      <c r="A3278" s="635" t="s">
        <v>3565</v>
      </c>
      <c r="B3278" s="636">
        <v>228</v>
      </c>
      <c r="C3278" s="637">
        <v>23.49</v>
      </c>
      <c r="D3278" s="635"/>
    </row>
    <row r="3279" spans="1:4" x14ac:dyDescent="0.2">
      <c r="A3279" s="635" t="s">
        <v>3566</v>
      </c>
      <c r="B3279" s="636">
        <v>152</v>
      </c>
      <c r="C3279" s="637">
        <v>0</v>
      </c>
      <c r="D3279" s="635"/>
    </row>
    <row r="3280" spans="1:4" x14ac:dyDescent="0.2">
      <c r="A3280" s="635" t="s">
        <v>3567</v>
      </c>
      <c r="B3280" s="636">
        <v>258</v>
      </c>
      <c r="C3280" s="637">
        <v>0</v>
      </c>
      <c r="D3280" s="635"/>
    </row>
    <row r="3281" spans="1:4" x14ac:dyDescent="0.2">
      <c r="A3281" s="635" t="s">
        <v>3568</v>
      </c>
      <c r="B3281" s="636">
        <v>282</v>
      </c>
      <c r="C3281" s="637">
        <v>100.84</v>
      </c>
      <c r="D3281" s="635"/>
    </row>
    <row r="3282" spans="1:4" x14ac:dyDescent="0.2">
      <c r="A3282" s="635" t="s">
        <v>3569</v>
      </c>
      <c r="B3282" s="636">
        <v>307</v>
      </c>
      <c r="C3282" s="637">
        <v>376.53</v>
      </c>
      <c r="D3282" s="635"/>
    </row>
    <row r="3283" spans="1:4" x14ac:dyDescent="0.2">
      <c r="A3283" s="635" t="s">
        <v>3570</v>
      </c>
      <c r="B3283" s="636">
        <v>167</v>
      </c>
      <c r="C3283" s="637">
        <v>0</v>
      </c>
      <c r="D3283" s="635"/>
    </row>
    <row r="3284" spans="1:4" x14ac:dyDescent="0.2">
      <c r="A3284" s="635" t="s">
        <v>3571</v>
      </c>
      <c r="B3284" s="636">
        <v>507</v>
      </c>
      <c r="C3284" s="637">
        <v>0</v>
      </c>
      <c r="D3284" s="635"/>
    </row>
    <row r="3285" spans="1:4" x14ac:dyDescent="0.2">
      <c r="A3285" s="635" t="s">
        <v>3572</v>
      </c>
      <c r="B3285" s="636">
        <v>252</v>
      </c>
      <c r="C3285" s="637">
        <v>302.73</v>
      </c>
      <c r="D3285" s="635"/>
    </row>
    <row r="3286" spans="1:4" x14ac:dyDescent="0.2">
      <c r="A3286" s="635" t="s">
        <v>3573</v>
      </c>
      <c r="B3286" s="636">
        <v>435</v>
      </c>
      <c r="C3286" s="637">
        <v>0</v>
      </c>
      <c r="D3286" s="635"/>
    </row>
    <row r="3287" spans="1:4" x14ac:dyDescent="0.2">
      <c r="A3287" s="635" t="s">
        <v>3574</v>
      </c>
      <c r="B3287" s="636">
        <v>391</v>
      </c>
      <c r="C3287" s="637">
        <v>0</v>
      </c>
      <c r="D3287" s="635"/>
    </row>
    <row r="3288" spans="1:4" x14ac:dyDescent="0.2">
      <c r="A3288" s="635" t="s">
        <v>3575</v>
      </c>
      <c r="B3288" s="636">
        <v>238</v>
      </c>
      <c r="C3288" s="637">
        <v>0</v>
      </c>
      <c r="D3288" s="635"/>
    </row>
    <row r="3289" spans="1:4" x14ac:dyDescent="0.2">
      <c r="A3289" s="635" t="s">
        <v>3576</v>
      </c>
      <c r="B3289" s="636">
        <v>475</v>
      </c>
      <c r="C3289" s="637">
        <v>0</v>
      </c>
      <c r="D3289" s="635"/>
    </row>
    <row r="3290" spans="1:4" x14ac:dyDescent="0.2">
      <c r="A3290" s="635" t="s">
        <v>3577</v>
      </c>
      <c r="B3290" s="636">
        <v>284</v>
      </c>
      <c r="C3290" s="637">
        <v>0</v>
      </c>
      <c r="D3290" s="635"/>
    </row>
    <row r="3291" spans="1:4" x14ac:dyDescent="0.2">
      <c r="A3291" s="635" t="s">
        <v>3578</v>
      </c>
      <c r="B3291" s="636">
        <v>263</v>
      </c>
      <c r="C3291" s="637">
        <v>8.57</v>
      </c>
      <c r="D3291" s="635"/>
    </row>
    <row r="3292" spans="1:4" x14ac:dyDescent="0.2">
      <c r="A3292" s="635" t="s">
        <v>3579</v>
      </c>
      <c r="B3292" s="636">
        <v>89</v>
      </c>
      <c r="C3292" s="637">
        <v>0</v>
      </c>
      <c r="D3292" s="635"/>
    </row>
    <row r="3293" spans="1:4" x14ac:dyDescent="0.2">
      <c r="A3293" s="635" t="s">
        <v>3580</v>
      </c>
      <c r="B3293" s="636">
        <v>235</v>
      </c>
      <c r="C3293" s="637">
        <v>188.25</v>
      </c>
      <c r="D3293" s="635"/>
    </row>
    <row r="3294" spans="1:4" x14ac:dyDescent="0.2">
      <c r="A3294" s="635" t="s">
        <v>3581</v>
      </c>
      <c r="B3294" s="636">
        <v>116</v>
      </c>
      <c r="C3294" s="637">
        <v>174.35</v>
      </c>
      <c r="D3294" s="635"/>
    </row>
    <row r="3295" spans="1:4" x14ac:dyDescent="0.2">
      <c r="A3295" s="635" t="s">
        <v>3582</v>
      </c>
      <c r="B3295" s="636">
        <v>366</v>
      </c>
      <c r="C3295" s="637">
        <v>182.89</v>
      </c>
      <c r="D3295" s="635"/>
    </row>
    <row r="3296" spans="1:4" x14ac:dyDescent="0.2">
      <c r="A3296" s="635" t="s">
        <v>3583</v>
      </c>
      <c r="B3296" s="636">
        <v>164</v>
      </c>
      <c r="C3296" s="637">
        <v>0</v>
      </c>
      <c r="D3296" s="635"/>
    </row>
    <row r="3297" spans="1:4" x14ac:dyDescent="0.2">
      <c r="A3297" s="635" t="s">
        <v>3584</v>
      </c>
      <c r="B3297" s="636">
        <v>165</v>
      </c>
      <c r="C3297" s="637">
        <v>115.3</v>
      </c>
      <c r="D3297" s="635"/>
    </row>
    <row r="3298" spans="1:4" x14ac:dyDescent="0.2">
      <c r="A3298" s="635" t="s">
        <v>3585</v>
      </c>
      <c r="B3298" s="636">
        <v>446</v>
      </c>
      <c r="C3298" s="637">
        <v>0</v>
      </c>
      <c r="D3298" s="635"/>
    </row>
    <row r="3299" spans="1:4" x14ac:dyDescent="0.2">
      <c r="A3299" s="635" t="s">
        <v>3586</v>
      </c>
      <c r="B3299" s="636">
        <v>358</v>
      </c>
      <c r="C3299" s="637">
        <v>643.67999999999995</v>
      </c>
      <c r="D3299" s="635"/>
    </row>
    <row r="3300" spans="1:4" x14ac:dyDescent="0.2">
      <c r="A3300" s="635" t="s">
        <v>3587</v>
      </c>
      <c r="B3300" s="636">
        <v>183</v>
      </c>
      <c r="C3300" s="637">
        <v>0</v>
      </c>
      <c r="D3300" s="635"/>
    </row>
    <row r="3301" spans="1:4" x14ac:dyDescent="0.2">
      <c r="A3301" s="635" t="s">
        <v>3588</v>
      </c>
      <c r="B3301" s="636">
        <v>349</v>
      </c>
      <c r="C3301" s="637">
        <v>100.02</v>
      </c>
      <c r="D3301" s="635"/>
    </row>
    <row r="3302" spans="1:4" x14ac:dyDescent="0.2">
      <c r="A3302" s="635" t="s">
        <v>3589</v>
      </c>
      <c r="B3302" s="636">
        <v>112</v>
      </c>
      <c r="C3302" s="637">
        <v>59.98</v>
      </c>
      <c r="D3302" s="635"/>
    </row>
    <row r="3303" spans="1:4" x14ac:dyDescent="0.2">
      <c r="A3303" s="635" t="s">
        <v>3590</v>
      </c>
      <c r="B3303" s="636">
        <v>291</v>
      </c>
      <c r="C3303" s="637">
        <v>0</v>
      </c>
      <c r="D3303" s="635"/>
    </row>
    <row r="3304" spans="1:4" x14ac:dyDescent="0.2">
      <c r="A3304" s="635" t="s">
        <v>3591</v>
      </c>
      <c r="B3304" s="636">
        <v>121</v>
      </c>
      <c r="C3304" s="637">
        <v>0</v>
      </c>
      <c r="D3304" s="635"/>
    </row>
    <row r="3305" spans="1:4" x14ac:dyDescent="0.2">
      <c r="A3305" s="635" t="s">
        <v>3592</v>
      </c>
      <c r="B3305" s="636">
        <v>223</v>
      </c>
      <c r="C3305" s="637">
        <v>143.66999999999999</v>
      </c>
      <c r="D3305" s="635"/>
    </row>
    <row r="3306" spans="1:4" x14ac:dyDescent="0.2">
      <c r="A3306" s="635" t="s">
        <v>3593</v>
      </c>
      <c r="B3306" s="636">
        <v>68</v>
      </c>
      <c r="C3306" s="637">
        <v>0</v>
      </c>
      <c r="D3306" s="635"/>
    </row>
    <row r="3307" spans="1:4" x14ac:dyDescent="0.2">
      <c r="A3307" s="635" t="s">
        <v>3594</v>
      </c>
      <c r="B3307" s="636">
        <v>88</v>
      </c>
      <c r="C3307" s="637">
        <v>0</v>
      </c>
      <c r="D3307" s="635"/>
    </row>
    <row r="3308" spans="1:4" x14ac:dyDescent="0.2">
      <c r="A3308" s="635" t="s">
        <v>3595</v>
      </c>
      <c r="B3308" s="636">
        <v>111</v>
      </c>
      <c r="C3308" s="637">
        <v>129.03</v>
      </c>
      <c r="D3308" s="635"/>
    </row>
    <row r="3309" spans="1:4" x14ac:dyDescent="0.2">
      <c r="A3309" s="635" t="s">
        <v>3596</v>
      </c>
      <c r="B3309" s="636">
        <v>175</v>
      </c>
      <c r="C3309" s="637">
        <v>0</v>
      </c>
      <c r="D3309" s="635"/>
    </row>
    <row r="3310" spans="1:4" x14ac:dyDescent="0.2">
      <c r="A3310" s="635" t="s">
        <v>3597</v>
      </c>
      <c r="B3310" s="636">
        <v>431</v>
      </c>
      <c r="C3310" s="637">
        <v>569.51</v>
      </c>
      <c r="D3310" s="635"/>
    </row>
    <row r="3311" spans="1:4" x14ac:dyDescent="0.2">
      <c r="A3311" s="635" t="s">
        <v>3598</v>
      </c>
      <c r="B3311" s="636">
        <v>250</v>
      </c>
      <c r="C3311" s="637">
        <v>375.2</v>
      </c>
      <c r="D3311" s="635"/>
    </row>
    <row r="3312" spans="1:4" x14ac:dyDescent="0.2">
      <c r="A3312" s="635" t="s">
        <v>3599</v>
      </c>
      <c r="B3312" s="636">
        <v>55</v>
      </c>
      <c r="C3312" s="637">
        <v>0</v>
      </c>
      <c r="D3312" s="635"/>
    </row>
    <row r="3313" spans="1:4" x14ac:dyDescent="0.2">
      <c r="A3313" s="635" t="s">
        <v>3600</v>
      </c>
      <c r="B3313" s="636">
        <v>337</v>
      </c>
      <c r="C3313" s="637">
        <v>0</v>
      </c>
      <c r="D3313" s="635"/>
    </row>
    <row r="3314" spans="1:4" x14ac:dyDescent="0.2">
      <c r="A3314" s="635" t="s">
        <v>3601</v>
      </c>
      <c r="B3314" s="636">
        <v>39</v>
      </c>
      <c r="C3314" s="637">
        <v>6.36</v>
      </c>
      <c r="D3314" s="635" t="s">
        <v>344</v>
      </c>
    </row>
    <row r="3315" spans="1:4" x14ac:dyDescent="0.2">
      <c r="A3315" s="635" t="s">
        <v>3602</v>
      </c>
      <c r="B3315" s="636">
        <v>131</v>
      </c>
      <c r="C3315" s="637">
        <v>31.53</v>
      </c>
      <c r="D3315" s="635"/>
    </row>
    <row r="3316" spans="1:4" x14ac:dyDescent="0.2">
      <c r="A3316" s="635" t="s">
        <v>3603</v>
      </c>
      <c r="B3316" s="636">
        <v>332</v>
      </c>
      <c r="C3316" s="637">
        <v>0</v>
      </c>
      <c r="D3316" s="635"/>
    </row>
    <row r="3317" spans="1:4" x14ac:dyDescent="0.2">
      <c r="A3317" s="635" t="s">
        <v>3604</v>
      </c>
      <c r="B3317" s="636">
        <v>221</v>
      </c>
      <c r="C3317" s="637">
        <v>96.37</v>
      </c>
      <c r="D3317" s="635"/>
    </row>
    <row r="3318" spans="1:4" x14ac:dyDescent="0.2">
      <c r="A3318" s="635" t="s">
        <v>3605</v>
      </c>
      <c r="B3318" s="636">
        <v>43</v>
      </c>
      <c r="C3318" s="637">
        <v>0</v>
      </c>
      <c r="D3318" s="635"/>
    </row>
    <row r="3319" spans="1:4" x14ac:dyDescent="0.2">
      <c r="A3319" s="635" t="s">
        <v>3606</v>
      </c>
      <c r="B3319" s="636">
        <v>174</v>
      </c>
      <c r="C3319" s="637">
        <v>627.9</v>
      </c>
      <c r="D3319" s="635"/>
    </row>
    <row r="3320" spans="1:4" x14ac:dyDescent="0.2">
      <c r="A3320" s="635" t="s">
        <v>3607</v>
      </c>
      <c r="B3320" s="636">
        <v>291</v>
      </c>
      <c r="C3320" s="637">
        <v>0</v>
      </c>
      <c r="D3320" s="635"/>
    </row>
    <row r="3321" spans="1:4" x14ac:dyDescent="0.2">
      <c r="A3321" s="635" t="s">
        <v>3608</v>
      </c>
      <c r="B3321" s="636">
        <v>180</v>
      </c>
      <c r="C3321" s="637">
        <v>0</v>
      </c>
      <c r="D3321" s="635"/>
    </row>
    <row r="3322" spans="1:4" x14ac:dyDescent="0.2">
      <c r="A3322" s="635" t="s">
        <v>3609</v>
      </c>
      <c r="B3322" s="636">
        <v>138</v>
      </c>
      <c r="C3322" s="637">
        <v>126.99</v>
      </c>
      <c r="D3322" s="635"/>
    </row>
    <row r="3323" spans="1:4" x14ac:dyDescent="0.2">
      <c r="A3323" s="635" t="s">
        <v>3610</v>
      </c>
      <c r="B3323" s="636">
        <v>45</v>
      </c>
      <c r="C3323" s="637">
        <v>0</v>
      </c>
      <c r="D3323" s="635"/>
    </row>
    <row r="3324" spans="1:4" x14ac:dyDescent="0.2">
      <c r="A3324" s="635" t="s">
        <v>3611</v>
      </c>
      <c r="B3324" s="636">
        <v>354</v>
      </c>
      <c r="C3324" s="637">
        <v>678.19</v>
      </c>
      <c r="D3324" s="635"/>
    </row>
    <row r="3325" spans="1:4" x14ac:dyDescent="0.2">
      <c r="A3325" s="635" t="s">
        <v>3612</v>
      </c>
      <c r="B3325" s="636">
        <v>86</v>
      </c>
      <c r="C3325" s="637">
        <v>0</v>
      </c>
      <c r="D3325" s="635"/>
    </row>
    <row r="3326" spans="1:4" x14ac:dyDescent="0.2">
      <c r="A3326" s="635" t="s">
        <v>3613</v>
      </c>
      <c r="B3326" s="636">
        <v>172</v>
      </c>
      <c r="C3326" s="637">
        <v>80.02</v>
      </c>
      <c r="D3326" s="635"/>
    </row>
    <row r="3327" spans="1:4" x14ac:dyDescent="0.2">
      <c r="A3327" s="635" t="s">
        <v>3614</v>
      </c>
      <c r="B3327" s="636">
        <v>176</v>
      </c>
      <c r="C3327" s="637">
        <v>0</v>
      </c>
      <c r="D3327" s="635"/>
    </row>
    <row r="3328" spans="1:4" x14ac:dyDescent="0.2">
      <c r="A3328" s="635" t="s">
        <v>3615</v>
      </c>
      <c r="B3328" s="636">
        <v>93</v>
      </c>
      <c r="C3328" s="637">
        <v>0</v>
      </c>
      <c r="D3328" s="635"/>
    </row>
    <row r="3329" spans="1:4" x14ac:dyDescent="0.2">
      <c r="A3329" s="635" t="s">
        <v>3616</v>
      </c>
      <c r="B3329" s="636">
        <v>63</v>
      </c>
      <c r="C3329" s="637">
        <v>9.08</v>
      </c>
      <c r="D3329" s="635"/>
    </row>
    <row r="3330" spans="1:4" x14ac:dyDescent="0.2">
      <c r="A3330" s="635" t="s">
        <v>3617</v>
      </c>
      <c r="B3330" s="636">
        <v>404</v>
      </c>
      <c r="C3330" s="637">
        <v>36.75</v>
      </c>
      <c r="D3330" s="635"/>
    </row>
    <row r="3331" spans="1:4" x14ac:dyDescent="0.2">
      <c r="A3331" s="635" t="s">
        <v>3618</v>
      </c>
      <c r="B3331" s="636">
        <v>63</v>
      </c>
      <c r="C3331" s="637">
        <v>0</v>
      </c>
      <c r="D3331" s="635"/>
    </row>
    <row r="3332" spans="1:4" x14ac:dyDescent="0.2">
      <c r="A3332" s="635" t="s">
        <v>3619</v>
      </c>
      <c r="B3332" s="636">
        <v>208</v>
      </c>
      <c r="C3332" s="637">
        <v>0</v>
      </c>
      <c r="D3332" s="635"/>
    </row>
    <row r="3333" spans="1:4" x14ac:dyDescent="0.2">
      <c r="A3333" s="635" t="s">
        <v>3620</v>
      </c>
      <c r="B3333" s="636">
        <v>392</v>
      </c>
      <c r="C3333" s="637">
        <v>0</v>
      </c>
      <c r="D3333" s="635"/>
    </row>
    <row r="3334" spans="1:4" x14ac:dyDescent="0.2">
      <c r="A3334" s="635" t="s">
        <v>3621</v>
      </c>
      <c r="B3334" s="636">
        <v>543</v>
      </c>
      <c r="C3334" s="637">
        <v>0</v>
      </c>
      <c r="D3334" s="635"/>
    </row>
    <row r="3335" spans="1:4" x14ac:dyDescent="0.2">
      <c r="A3335" s="635" t="s">
        <v>3622</v>
      </c>
      <c r="B3335" s="636">
        <v>169</v>
      </c>
      <c r="C3335" s="637">
        <v>0</v>
      </c>
      <c r="D3335" s="635"/>
    </row>
    <row r="3336" spans="1:4" x14ac:dyDescent="0.2">
      <c r="A3336" s="635" t="s">
        <v>3623</v>
      </c>
      <c r="B3336" s="636">
        <v>340</v>
      </c>
      <c r="C3336" s="637">
        <v>234.21</v>
      </c>
      <c r="D3336" s="635"/>
    </row>
    <row r="3337" spans="1:4" x14ac:dyDescent="0.2">
      <c r="A3337" s="635" t="s">
        <v>3624</v>
      </c>
      <c r="B3337" s="636">
        <v>43</v>
      </c>
      <c r="C3337" s="637">
        <v>0</v>
      </c>
      <c r="D3337" s="635"/>
    </row>
    <row r="3338" spans="1:4" x14ac:dyDescent="0.2">
      <c r="A3338" s="635" t="s">
        <v>3625</v>
      </c>
      <c r="B3338" s="636">
        <v>163</v>
      </c>
      <c r="C3338" s="637">
        <v>58.55</v>
      </c>
      <c r="D3338" s="635"/>
    </row>
    <row r="3339" spans="1:4" x14ac:dyDescent="0.2">
      <c r="A3339" s="635" t="s">
        <v>3626</v>
      </c>
      <c r="B3339" s="636">
        <v>129</v>
      </c>
      <c r="C3339" s="637">
        <v>0</v>
      </c>
      <c r="D3339" s="635"/>
    </row>
    <row r="3340" spans="1:4" x14ac:dyDescent="0.2">
      <c r="A3340" s="635" t="s">
        <v>3627</v>
      </c>
      <c r="B3340" s="636">
        <v>206</v>
      </c>
      <c r="C3340" s="637">
        <v>0</v>
      </c>
      <c r="D3340" s="635"/>
    </row>
    <row r="3341" spans="1:4" x14ac:dyDescent="0.2">
      <c r="A3341" s="635" t="s">
        <v>3628</v>
      </c>
      <c r="B3341" s="636">
        <v>376</v>
      </c>
      <c r="C3341" s="637">
        <v>0</v>
      </c>
      <c r="D3341" s="635"/>
    </row>
    <row r="3342" spans="1:4" x14ac:dyDescent="0.2">
      <c r="A3342" s="635" t="s">
        <v>3629</v>
      </c>
      <c r="B3342" s="636">
        <v>171</v>
      </c>
      <c r="C3342" s="637">
        <v>278.61</v>
      </c>
      <c r="D3342" s="635"/>
    </row>
    <row r="3343" spans="1:4" x14ac:dyDescent="0.2">
      <c r="A3343" s="635" t="s">
        <v>3630</v>
      </c>
      <c r="B3343" s="636">
        <v>245</v>
      </c>
      <c r="C3343" s="637">
        <v>225</v>
      </c>
      <c r="D3343" s="635"/>
    </row>
    <row r="3344" spans="1:4" x14ac:dyDescent="0.2">
      <c r="A3344" s="635" t="s">
        <v>3631</v>
      </c>
      <c r="B3344" s="636">
        <v>413</v>
      </c>
      <c r="C3344" s="637">
        <v>30.52</v>
      </c>
      <c r="D3344" s="635"/>
    </row>
    <row r="3345" spans="1:4" x14ac:dyDescent="0.2">
      <c r="A3345" s="635" t="s">
        <v>3632</v>
      </c>
      <c r="B3345" s="636">
        <v>166</v>
      </c>
      <c r="C3345" s="637">
        <v>0</v>
      </c>
      <c r="D3345" s="635"/>
    </row>
    <row r="3346" spans="1:4" x14ac:dyDescent="0.2">
      <c r="A3346" s="635" t="s">
        <v>3633</v>
      </c>
      <c r="B3346" s="636">
        <v>260</v>
      </c>
      <c r="C3346" s="637">
        <v>44.37</v>
      </c>
      <c r="D3346" s="635"/>
    </row>
    <row r="3347" spans="1:4" x14ac:dyDescent="0.2">
      <c r="A3347" s="635" t="s">
        <v>3634</v>
      </c>
      <c r="B3347" s="636">
        <v>180</v>
      </c>
      <c r="C3347" s="637">
        <v>38.51</v>
      </c>
      <c r="D3347" s="635"/>
    </row>
    <row r="3348" spans="1:4" x14ac:dyDescent="0.2">
      <c r="A3348" s="635" t="s">
        <v>3635</v>
      </c>
      <c r="B3348" s="636">
        <v>57</v>
      </c>
      <c r="C3348" s="637">
        <v>0</v>
      </c>
      <c r="D3348" s="635"/>
    </row>
    <row r="3349" spans="1:4" x14ac:dyDescent="0.2">
      <c r="A3349" s="635" t="s">
        <v>3636</v>
      </c>
      <c r="B3349" s="636">
        <v>350</v>
      </c>
      <c r="C3349" s="637">
        <v>673.57</v>
      </c>
      <c r="D3349" s="635"/>
    </row>
    <row r="3350" spans="1:4" x14ac:dyDescent="0.2">
      <c r="A3350" s="635" t="s">
        <v>3637</v>
      </c>
      <c r="B3350" s="636">
        <v>155</v>
      </c>
      <c r="C3350" s="637">
        <v>0</v>
      </c>
      <c r="D3350" s="635"/>
    </row>
    <row r="3351" spans="1:4" x14ac:dyDescent="0.2">
      <c r="A3351" s="635" t="s">
        <v>3638</v>
      </c>
      <c r="B3351" s="636">
        <v>256</v>
      </c>
      <c r="C3351" s="637">
        <v>439.76</v>
      </c>
      <c r="D3351" s="635"/>
    </row>
    <row r="3352" spans="1:4" x14ac:dyDescent="0.2">
      <c r="A3352" s="635" t="s">
        <v>3639</v>
      </c>
      <c r="B3352" s="636">
        <v>317</v>
      </c>
      <c r="C3352" s="637">
        <v>44.43</v>
      </c>
      <c r="D3352" s="635"/>
    </row>
    <row r="3353" spans="1:4" x14ac:dyDescent="0.2">
      <c r="A3353" s="635" t="s">
        <v>3640</v>
      </c>
      <c r="B3353" s="636">
        <v>68</v>
      </c>
      <c r="C3353" s="637">
        <v>0</v>
      </c>
      <c r="D3353" s="635"/>
    </row>
    <row r="3354" spans="1:4" x14ac:dyDescent="0.2">
      <c r="A3354" s="635" t="s">
        <v>3641</v>
      </c>
      <c r="B3354" s="636">
        <v>45</v>
      </c>
      <c r="C3354" s="637">
        <v>45.33</v>
      </c>
      <c r="D3354" s="635"/>
    </row>
    <row r="3355" spans="1:4" x14ac:dyDescent="0.2">
      <c r="A3355" s="635" t="s">
        <v>3642</v>
      </c>
      <c r="B3355" s="636">
        <v>181</v>
      </c>
      <c r="C3355" s="637">
        <v>36.26</v>
      </c>
      <c r="D3355" s="635"/>
    </row>
    <row r="3356" spans="1:4" x14ac:dyDescent="0.2">
      <c r="A3356" s="635" t="s">
        <v>3643</v>
      </c>
      <c r="B3356" s="636">
        <v>101</v>
      </c>
      <c r="C3356" s="637">
        <v>10.9</v>
      </c>
      <c r="D3356" s="635"/>
    </row>
    <row r="3357" spans="1:4" x14ac:dyDescent="0.2">
      <c r="A3357" s="635" t="s">
        <v>3644</v>
      </c>
      <c r="B3357" s="636">
        <v>123</v>
      </c>
      <c r="C3357" s="637">
        <v>0</v>
      </c>
      <c r="D3357" s="635"/>
    </row>
    <row r="3358" spans="1:4" x14ac:dyDescent="0.2">
      <c r="A3358" s="635" t="s">
        <v>3645</v>
      </c>
      <c r="B3358" s="636">
        <v>308</v>
      </c>
      <c r="C3358" s="637">
        <v>0</v>
      </c>
      <c r="D3358" s="635"/>
    </row>
    <row r="3359" spans="1:4" x14ac:dyDescent="0.2">
      <c r="A3359" s="635" t="s">
        <v>3646</v>
      </c>
      <c r="B3359" s="636">
        <v>141</v>
      </c>
      <c r="C3359" s="637">
        <v>0</v>
      </c>
      <c r="D3359" s="635"/>
    </row>
    <row r="3360" spans="1:4" x14ac:dyDescent="0.2">
      <c r="A3360" s="635" t="s">
        <v>3647</v>
      </c>
      <c r="B3360" s="636">
        <v>254</v>
      </c>
      <c r="C3360" s="637">
        <v>186.76</v>
      </c>
      <c r="D3360" s="635"/>
    </row>
    <row r="3361" spans="1:4" x14ac:dyDescent="0.2">
      <c r="A3361" s="635" t="s">
        <v>3648</v>
      </c>
      <c r="B3361" s="636">
        <v>106</v>
      </c>
      <c r="C3361" s="637">
        <v>11.74</v>
      </c>
      <c r="D3361" s="635"/>
    </row>
    <row r="3362" spans="1:4" x14ac:dyDescent="0.2">
      <c r="A3362" s="635" t="s">
        <v>3649</v>
      </c>
      <c r="B3362" s="636">
        <v>344</v>
      </c>
      <c r="C3362" s="637">
        <v>627.92999999999995</v>
      </c>
      <c r="D3362" s="635"/>
    </row>
    <row r="3363" spans="1:4" x14ac:dyDescent="0.2">
      <c r="A3363" s="635" t="s">
        <v>3650</v>
      </c>
      <c r="B3363" s="636">
        <v>196</v>
      </c>
      <c r="C3363" s="637">
        <v>0</v>
      </c>
      <c r="D3363" s="635"/>
    </row>
    <row r="3364" spans="1:4" x14ac:dyDescent="0.2">
      <c r="A3364" s="635" t="s">
        <v>3651</v>
      </c>
      <c r="B3364" s="636">
        <v>67</v>
      </c>
      <c r="C3364" s="637">
        <v>0</v>
      </c>
      <c r="D3364" s="635"/>
    </row>
    <row r="3365" spans="1:4" x14ac:dyDescent="0.2">
      <c r="A3365" s="635" t="s">
        <v>3652</v>
      </c>
      <c r="B3365" s="636">
        <v>219</v>
      </c>
      <c r="C3365" s="637">
        <v>0</v>
      </c>
      <c r="D3365" s="635"/>
    </row>
    <row r="3366" spans="1:4" x14ac:dyDescent="0.2">
      <c r="A3366" s="635" t="s">
        <v>3653</v>
      </c>
      <c r="B3366" s="636">
        <v>182</v>
      </c>
      <c r="C3366" s="637">
        <v>0</v>
      </c>
      <c r="D3366" s="635"/>
    </row>
    <row r="3367" spans="1:4" x14ac:dyDescent="0.2">
      <c r="A3367" s="635" t="s">
        <v>3654</v>
      </c>
      <c r="B3367" s="636">
        <v>107</v>
      </c>
      <c r="C3367" s="637">
        <v>47.07</v>
      </c>
      <c r="D3367" s="635"/>
    </row>
    <row r="3368" spans="1:4" x14ac:dyDescent="0.2">
      <c r="A3368" s="635" t="s">
        <v>3655</v>
      </c>
      <c r="B3368" s="636">
        <v>180</v>
      </c>
      <c r="C3368" s="637">
        <v>0</v>
      </c>
      <c r="D3368" s="635"/>
    </row>
    <row r="3369" spans="1:4" x14ac:dyDescent="0.2">
      <c r="A3369" s="635" t="s">
        <v>3656</v>
      </c>
      <c r="B3369" s="636">
        <v>82</v>
      </c>
      <c r="C3369" s="637">
        <v>121.9</v>
      </c>
      <c r="D3369" s="635"/>
    </row>
    <row r="3370" spans="1:4" x14ac:dyDescent="0.2">
      <c r="A3370" s="635" t="s">
        <v>3657</v>
      </c>
      <c r="B3370" s="636">
        <v>85</v>
      </c>
      <c r="C3370" s="637">
        <v>0</v>
      </c>
      <c r="D3370" s="635"/>
    </row>
    <row r="3371" spans="1:4" x14ac:dyDescent="0.2">
      <c r="A3371" s="635" t="s">
        <v>3658</v>
      </c>
      <c r="B3371" s="636">
        <v>305</v>
      </c>
      <c r="C3371" s="637">
        <v>0</v>
      </c>
      <c r="D3371" s="635"/>
    </row>
    <row r="3372" spans="1:4" x14ac:dyDescent="0.2">
      <c r="A3372" s="635" t="s">
        <v>3659</v>
      </c>
      <c r="B3372" s="636">
        <v>137</v>
      </c>
      <c r="C3372" s="637">
        <v>0</v>
      </c>
      <c r="D3372" s="635"/>
    </row>
    <row r="3373" spans="1:4" x14ac:dyDescent="0.2">
      <c r="A3373" s="635" t="s">
        <v>3660</v>
      </c>
      <c r="B3373" s="636">
        <v>353</v>
      </c>
      <c r="C3373" s="637">
        <v>1018.1</v>
      </c>
      <c r="D3373" s="635"/>
    </row>
    <row r="3374" spans="1:4" x14ac:dyDescent="0.2">
      <c r="A3374" s="635" t="s">
        <v>3661</v>
      </c>
      <c r="B3374" s="636">
        <v>179</v>
      </c>
      <c r="C3374" s="637">
        <v>434.21</v>
      </c>
      <c r="D3374" s="635"/>
    </row>
    <row r="3375" spans="1:4" x14ac:dyDescent="0.2">
      <c r="A3375" s="635" t="s">
        <v>3662</v>
      </c>
      <c r="B3375" s="636">
        <v>34</v>
      </c>
      <c r="C3375" s="637">
        <v>91.88</v>
      </c>
      <c r="D3375" s="635" t="s">
        <v>344</v>
      </c>
    </row>
    <row r="3376" spans="1:4" x14ac:dyDescent="0.2">
      <c r="A3376" s="635" t="s">
        <v>3663</v>
      </c>
      <c r="B3376" s="636">
        <v>87</v>
      </c>
      <c r="C3376" s="637">
        <v>60.34</v>
      </c>
      <c r="D3376" s="635"/>
    </row>
    <row r="3377" spans="1:4" x14ac:dyDescent="0.2">
      <c r="A3377" s="635" t="s">
        <v>3664</v>
      </c>
      <c r="B3377" s="636">
        <v>92</v>
      </c>
      <c r="C3377" s="637">
        <v>87.58</v>
      </c>
      <c r="D3377" s="635"/>
    </row>
    <row r="3378" spans="1:4" x14ac:dyDescent="0.2">
      <c r="A3378" s="635" t="s">
        <v>3665</v>
      </c>
      <c r="B3378" s="636">
        <v>33</v>
      </c>
      <c r="C3378" s="637">
        <v>8.32</v>
      </c>
      <c r="D3378" s="635" t="s">
        <v>344</v>
      </c>
    </row>
    <row r="3379" spans="1:4" x14ac:dyDescent="0.2">
      <c r="A3379" s="635" t="s">
        <v>3666</v>
      </c>
      <c r="B3379" s="636">
        <v>589</v>
      </c>
      <c r="C3379" s="637">
        <v>0</v>
      </c>
      <c r="D3379" s="635"/>
    </row>
    <row r="3380" spans="1:4" x14ac:dyDescent="0.2">
      <c r="A3380" s="635" t="s">
        <v>3667</v>
      </c>
      <c r="B3380" s="636">
        <v>97</v>
      </c>
      <c r="C3380" s="637">
        <v>167.81</v>
      </c>
      <c r="D3380" s="635"/>
    </row>
    <row r="3381" spans="1:4" x14ac:dyDescent="0.2">
      <c r="A3381" s="635" t="s">
        <v>3668</v>
      </c>
      <c r="B3381" s="636">
        <v>71</v>
      </c>
      <c r="C3381" s="637">
        <v>74.42</v>
      </c>
      <c r="D3381" s="635"/>
    </row>
    <row r="3382" spans="1:4" x14ac:dyDescent="0.2">
      <c r="A3382" s="635" t="s">
        <v>3669</v>
      </c>
      <c r="B3382" s="636">
        <v>246</v>
      </c>
      <c r="C3382" s="637">
        <v>52.73</v>
      </c>
      <c r="D3382" s="635"/>
    </row>
    <row r="3383" spans="1:4" x14ac:dyDescent="0.2">
      <c r="A3383" s="635" t="s">
        <v>3670</v>
      </c>
      <c r="B3383" s="636">
        <v>439</v>
      </c>
      <c r="C3383" s="637">
        <v>0</v>
      </c>
      <c r="D3383" s="635"/>
    </row>
    <row r="3384" spans="1:4" x14ac:dyDescent="0.2">
      <c r="A3384" s="635" t="s">
        <v>3671</v>
      </c>
      <c r="B3384" s="636">
        <v>622</v>
      </c>
      <c r="C3384" s="637">
        <v>0</v>
      </c>
      <c r="D3384" s="635"/>
    </row>
    <row r="3385" spans="1:4" x14ac:dyDescent="0.2">
      <c r="A3385" s="635" t="s">
        <v>3672</v>
      </c>
      <c r="B3385" s="636">
        <v>249</v>
      </c>
      <c r="C3385" s="637">
        <v>0</v>
      </c>
      <c r="D3385" s="635"/>
    </row>
    <row r="3386" spans="1:4" x14ac:dyDescent="0.2">
      <c r="A3386" s="635" t="s">
        <v>3673</v>
      </c>
      <c r="B3386" s="636">
        <v>230</v>
      </c>
      <c r="C3386" s="637">
        <v>0</v>
      </c>
      <c r="D3386" s="635"/>
    </row>
    <row r="3387" spans="1:4" x14ac:dyDescent="0.2">
      <c r="A3387" s="635" t="s">
        <v>3674</v>
      </c>
      <c r="B3387" s="636">
        <v>337</v>
      </c>
      <c r="C3387" s="637">
        <v>0</v>
      </c>
      <c r="D3387" s="635"/>
    </row>
    <row r="3388" spans="1:4" x14ac:dyDescent="0.2">
      <c r="A3388" s="635" t="s">
        <v>3675</v>
      </c>
      <c r="B3388" s="636">
        <v>70</v>
      </c>
      <c r="C3388" s="637">
        <v>0</v>
      </c>
      <c r="D3388" s="635"/>
    </row>
    <row r="3389" spans="1:4" x14ac:dyDescent="0.2">
      <c r="A3389" s="635" t="s">
        <v>3676</v>
      </c>
      <c r="B3389" s="636">
        <v>149</v>
      </c>
      <c r="C3389" s="637">
        <v>173.9</v>
      </c>
      <c r="D3389" s="635"/>
    </row>
    <row r="3390" spans="1:4" x14ac:dyDescent="0.2">
      <c r="A3390" s="635" t="s">
        <v>3677</v>
      </c>
      <c r="B3390" s="636">
        <v>510</v>
      </c>
      <c r="C3390" s="637">
        <v>0</v>
      </c>
      <c r="D3390" s="635"/>
    </row>
    <row r="3391" spans="1:4" x14ac:dyDescent="0.2">
      <c r="A3391" s="635" t="s">
        <v>3678</v>
      </c>
      <c r="B3391" s="636">
        <v>463</v>
      </c>
      <c r="C3391" s="637">
        <v>72.64</v>
      </c>
      <c r="D3391" s="635"/>
    </row>
    <row r="3392" spans="1:4" x14ac:dyDescent="0.2">
      <c r="A3392" s="635" t="s">
        <v>3679</v>
      </c>
      <c r="B3392" s="636">
        <v>304</v>
      </c>
      <c r="C3392" s="637">
        <v>925.53</v>
      </c>
      <c r="D3392" s="635"/>
    </row>
    <row r="3393" spans="1:4" x14ac:dyDescent="0.2">
      <c r="A3393" s="635" t="s">
        <v>3680</v>
      </c>
      <c r="B3393" s="636">
        <v>220</v>
      </c>
      <c r="C3393" s="637">
        <v>342.48</v>
      </c>
      <c r="D3393" s="635"/>
    </row>
    <row r="3394" spans="1:4" x14ac:dyDescent="0.2">
      <c r="A3394" s="635" t="s">
        <v>3681</v>
      </c>
      <c r="B3394" s="636">
        <v>385</v>
      </c>
      <c r="C3394" s="637">
        <v>0</v>
      </c>
      <c r="D3394" s="635"/>
    </row>
    <row r="3395" spans="1:4" x14ac:dyDescent="0.2">
      <c r="A3395" s="635" t="s">
        <v>3682</v>
      </c>
      <c r="B3395" s="636">
        <v>330</v>
      </c>
      <c r="C3395" s="637">
        <v>0</v>
      </c>
      <c r="D3395" s="635"/>
    </row>
    <row r="3396" spans="1:4" x14ac:dyDescent="0.2">
      <c r="A3396" s="635" t="s">
        <v>3683</v>
      </c>
      <c r="B3396" s="636">
        <v>216</v>
      </c>
      <c r="C3396" s="637">
        <v>4.03</v>
      </c>
      <c r="D3396" s="635"/>
    </row>
    <row r="3397" spans="1:4" x14ac:dyDescent="0.2">
      <c r="A3397" s="635" t="s">
        <v>3684</v>
      </c>
      <c r="B3397" s="636">
        <v>297</v>
      </c>
      <c r="C3397" s="637">
        <v>0</v>
      </c>
      <c r="D3397" s="635"/>
    </row>
    <row r="3398" spans="1:4" x14ac:dyDescent="0.2">
      <c r="A3398" s="635" t="s">
        <v>3685</v>
      </c>
      <c r="B3398" s="636">
        <v>256</v>
      </c>
      <c r="C3398" s="637">
        <v>56.41</v>
      </c>
      <c r="D3398" s="635"/>
    </row>
    <row r="3399" spans="1:4" x14ac:dyDescent="0.2">
      <c r="A3399" s="635" t="s">
        <v>3686</v>
      </c>
      <c r="B3399" s="636">
        <v>215</v>
      </c>
      <c r="C3399" s="637">
        <v>0</v>
      </c>
      <c r="D3399" s="635"/>
    </row>
    <row r="3400" spans="1:4" x14ac:dyDescent="0.2">
      <c r="A3400" s="635" t="s">
        <v>3687</v>
      </c>
      <c r="B3400" s="636">
        <v>116</v>
      </c>
      <c r="C3400" s="637">
        <v>0</v>
      </c>
      <c r="D3400" s="635"/>
    </row>
    <row r="3401" spans="1:4" x14ac:dyDescent="0.2">
      <c r="A3401" s="635" t="s">
        <v>3688</v>
      </c>
      <c r="B3401" s="636">
        <v>151</v>
      </c>
      <c r="C3401" s="637">
        <v>0</v>
      </c>
      <c r="D3401" s="635"/>
    </row>
    <row r="3402" spans="1:4" x14ac:dyDescent="0.2">
      <c r="A3402" s="635" t="s">
        <v>3689</v>
      </c>
      <c r="B3402" s="636">
        <v>195</v>
      </c>
      <c r="C3402" s="637">
        <v>2.16</v>
      </c>
      <c r="D3402" s="635"/>
    </row>
    <row r="3403" spans="1:4" x14ac:dyDescent="0.2">
      <c r="A3403" s="635" t="s">
        <v>3690</v>
      </c>
      <c r="B3403" s="636">
        <v>193</v>
      </c>
      <c r="C3403" s="637">
        <v>0</v>
      </c>
      <c r="D3403" s="635"/>
    </row>
    <row r="3404" spans="1:4" x14ac:dyDescent="0.2">
      <c r="A3404" s="635" t="s">
        <v>3691</v>
      </c>
      <c r="B3404" s="636">
        <v>395</v>
      </c>
      <c r="C3404" s="637">
        <v>84.8</v>
      </c>
      <c r="D3404" s="635"/>
    </row>
    <row r="3405" spans="1:4" x14ac:dyDescent="0.2">
      <c r="A3405" s="635" t="s">
        <v>3692</v>
      </c>
      <c r="B3405" s="636">
        <v>444</v>
      </c>
      <c r="C3405" s="637">
        <v>0</v>
      </c>
      <c r="D3405" s="635"/>
    </row>
    <row r="3406" spans="1:4" x14ac:dyDescent="0.2">
      <c r="A3406" s="635" t="s">
        <v>3693</v>
      </c>
      <c r="B3406" s="636">
        <v>610</v>
      </c>
      <c r="C3406" s="637">
        <v>0</v>
      </c>
      <c r="D3406" s="635"/>
    </row>
    <row r="3407" spans="1:4" x14ac:dyDescent="0.2">
      <c r="A3407" s="635" t="s">
        <v>3694</v>
      </c>
      <c r="B3407" s="636">
        <v>289</v>
      </c>
      <c r="C3407" s="637">
        <v>369.66</v>
      </c>
      <c r="D3407" s="635"/>
    </row>
    <row r="3408" spans="1:4" x14ac:dyDescent="0.2">
      <c r="A3408" s="635" t="s">
        <v>3695</v>
      </c>
      <c r="B3408" s="636">
        <v>180</v>
      </c>
      <c r="C3408" s="637">
        <v>76.42</v>
      </c>
      <c r="D3408" s="635"/>
    </row>
    <row r="3409" spans="1:4" x14ac:dyDescent="0.2">
      <c r="A3409" s="635" t="s">
        <v>3696</v>
      </c>
      <c r="B3409" s="636">
        <v>144</v>
      </c>
      <c r="C3409" s="637">
        <v>53.01</v>
      </c>
      <c r="D3409" s="635"/>
    </row>
    <row r="3410" spans="1:4" x14ac:dyDescent="0.2">
      <c r="A3410" s="635" t="s">
        <v>3697</v>
      </c>
      <c r="B3410" s="636">
        <v>332</v>
      </c>
      <c r="C3410" s="637">
        <v>28.7</v>
      </c>
      <c r="D3410" s="635"/>
    </row>
    <row r="3411" spans="1:4" x14ac:dyDescent="0.2">
      <c r="A3411" s="635" t="s">
        <v>3698</v>
      </c>
      <c r="B3411" s="636">
        <v>175</v>
      </c>
      <c r="C3411" s="637">
        <v>365.46</v>
      </c>
      <c r="D3411" s="635"/>
    </row>
    <row r="3412" spans="1:4" x14ac:dyDescent="0.2">
      <c r="A3412" s="635" t="s">
        <v>3699</v>
      </c>
      <c r="B3412" s="636">
        <v>311</v>
      </c>
      <c r="C3412" s="637">
        <v>0</v>
      </c>
      <c r="D3412" s="635"/>
    </row>
    <row r="3413" spans="1:4" x14ac:dyDescent="0.2">
      <c r="A3413" s="635" t="s">
        <v>3700</v>
      </c>
      <c r="B3413" s="636">
        <v>96</v>
      </c>
      <c r="C3413" s="637">
        <v>0</v>
      </c>
      <c r="D3413" s="635"/>
    </row>
    <row r="3414" spans="1:4" x14ac:dyDescent="0.2">
      <c r="A3414" s="635" t="s">
        <v>3701</v>
      </c>
      <c r="B3414" s="636">
        <v>92</v>
      </c>
      <c r="C3414" s="637">
        <v>0</v>
      </c>
      <c r="D3414" s="635"/>
    </row>
    <row r="3415" spans="1:4" x14ac:dyDescent="0.2">
      <c r="A3415" s="635" t="s">
        <v>3702</v>
      </c>
      <c r="B3415" s="636">
        <v>76</v>
      </c>
      <c r="C3415" s="637">
        <v>0</v>
      </c>
      <c r="D3415" s="635"/>
    </row>
    <row r="3416" spans="1:4" x14ac:dyDescent="0.2">
      <c r="A3416" s="635" t="s">
        <v>3703</v>
      </c>
      <c r="B3416" s="636">
        <v>52</v>
      </c>
      <c r="C3416" s="637">
        <v>25.95</v>
      </c>
      <c r="D3416" s="635"/>
    </row>
    <row r="3417" spans="1:4" x14ac:dyDescent="0.2">
      <c r="A3417" s="635" t="s">
        <v>3704</v>
      </c>
      <c r="B3417" s="636">
        <v>562</v>
      </c>
      <c r="C3417" s="637">
        <v>0</v>
      </c>
      <c r="D3417" s="635"/>
    </row>
    <row r="3418" spans="1:4" x14ac:dyDescent="0.2">
      <c r="A3418" s="635" t="s">
        <v>3705</v>
      </c>
      <c r="B3418" s="636">
        <v>471</v>
      </c>
      <c r="C3418" s="637">
        <v>0</v>
      </c>
      <c r="D3418" s="635"/>
    </row>
    <row r="3419" spans="1:4" x14ac:dyDescent="0.2">
      <c r="A3419" s="635" t="s">
        <v>3706</v>
      </c>
      <c r="B3419" s="636">
        <v>244</v>
      </c>
      <c r="C3419" s="637">
        <v>0</v>
      </c>
      <c r="D3419" s="635"/>
    </row>
    <row r="3420" spans="1:4" x14ac:dyDescent="0.2">
      <c r="A3420" s="635" t="s">
        <v>3707</v>
      </c>
      <c r="B3420" s="636">
        <v>259</v>
      </c>
      <c r="C3420" s="637">
        <v>762.85</v>
      </c>
      <c r="D3420" s="635"/>
    </row>
    <row r="3421" spans="1:4" x14ac:dyDescent="0.2">
      <c r="A3421" s="635" t="s">
        <v>3708</v>
      </c>
      <c r="B3421" s="636">
        <v>182</v>
      </c>
      <c r="C3421" s="637">
        <v>117.88</v>
      </c>
      <c r="D3421" s="635"/>
    </row>
    <row r="3422" spans="1:4" x14ac:dyDescent="0.2">
      <c r="A3422" s="635" t="s">
        <v>3709</v>
      </c>
      <c r="B3422" s="636">
        <v>136</v>
      </c>
      <c r="C3422" s="637">
        <v>0</v>
      </c>
      <c r="D3422" s="635"/>
    </row>
    <row r="3423" spans="1:4" x14ac:dyDescent="0.2">
      <c r="A3423" s="635" t="s">
        <v>3710</v>
      </c>
      <c r="B3423" s="636">
        <v>106</v>
      </c>
      <c r="C3423" s="637">
        <v>0</v>
      </c>
      <c r="D3423" s="635"/>
    </row>
    <row r="3424" spans="1:4" x14ac:dyDescent="0.2">
      <c r="A3424" s="635" t="s">
        <v>3711</v>
      </c>
      <c r="B3424" s="636">
        <v>105</v>
      </c>
      <c r="C3424" s="637">
        <v>130.78</v>
      </c>
      <c r="D3424" s="635"/>
    </row>
    <row r="3425" spans="1:4" x14ac:dyDescent="0.2">
      <c r="A3425" s="635" t="s">
        <v>3712</v>
      </c>
      <c r="B3425" s="636">
        <v>117</v>
      </c>
      <c r="C3425" s="637">
        <v>19</v>
      </c>
      <c r="D3425" s="635"/>
    </row>
    <row r="3426" spans="1:4" x14ac:dyDescent="0.2">
      <c r="A3426" s="635" t="s">
        <v>3713</v>
      </c>
      <c r="B3426" s="636">
        <v>72</v>
      </c>
      <c r="C3426" s="637">
        <v>0</v>
      </c>
      <c r="D3426" s="635"/>
    </row>
    <row r="3427" spans="1:4" x14ac:dyDescent="0.2">
      <c r="A3427" s="635" t="s">
        <v>3714</v>
      </c>
      <c r="B3427" s="636">
        <v>386</v>
      </c>
      <c r="C3427" s="637">
        <v>98.57</v>
      </c>
      <c r="D3427" s="635"/>
    </row>
    <row r="3428" spans="1:4" x14ac:dyDescent="0.2">
      <c r="A3428" s="635" t="s">
        <v>3715</v>
      </c>
      <c r="B3428" s="636">
        <v>578</v>
      </c>
      <c r="C3428" s="637">
        <v>168.43</v>
      </c>
      <c r="D3428" s="635"/>
    </row>
    <row r="3429" spans="1:4" x14ac:dyDescent="0.2">
      <c r="A3429" s="635" t="s">
        <v>3716</v>
      </c>
      <c r="B3429" s="636">
        <v>161</v>
      </c>
      <c r="C3429" s="637">
        <v>0</v>
      </c>
      <c r="D3429" s="635"/>
    </row>
    <row r="3430" spans="1:4" x14ac:dyDescent="0.2">
      <c r="A3430" s="635" t="s">
        <v>3717</v>
      </c>
      <c r="B3430" s="636">
        <v>179</v>
      </c>
      <c r="C3430" s="637">
        <v>578.42999999999995</v>
      </c>
      <c r="D3430" s="635"/>
    </row>
    <row r="3431" spans="1:4" x14ac:dyDescent="0.2">
      <c r="A3431" s="635" t="s">
        <v>3718</v>
      </c>
      <c r="B3431" s="636">
        <v>58</v>
      </c>
      <c r="C3431" s="637">
        <v>43.46</v>
      </c>
      <c r="D3431" s="635"/>
    </row>
    <row r="3432" spans="1:4" x14ac:dyDescent="0.2">
      <c r="A3432" s="635" t="s">
        <v>3719</v>
      </c>
      <c r="B3432" s="636">
        <v>129</v>
      </c>
      <c r="C3432" s="637">
        <v>0</v>
      </c>
      <c r="D3432" s="635"/>
    </row>
    <row r="3433" spans="1:4" x14ac:dyDescent="0.2">
      <c r="A3433" s="635" t="s">
        <v>3720</v>
      </c>
      <c r="B3433" s="636">
        <v>29</v>
      </c>
      <c r="C3433" s="637">
        <v>0</v>
      </c>
      <c r="D3433" s="635" t="s">
        <v>344</v>
      </c>
    </row>
    <row r="3434" spans="1:4" x14ac:dyDescent="0.2">
      <c r="A3434" s="635" t="s">
        <v>3721</v>
      </c>
      <c r="B3434" s="636">
        <v>35</v>
      </c>
      <c r="C3434" s="637">
        <v>0</v>
      </c>
      <c r="D3434" s="635" t="s">
        <v>344</v>
      </c>
    </row>
    <row r="3435" spans="1:4" x14ac:dyDescent="0.2">
      <c r="A3435" s="635" t="s">
        <v>3722</v>
      </c>
      <c r="B3435" s="636">
        <v>219</v>
      </c>
      <c r="C3435" s="637">
        <v>130.94</v>
      </c>
      <c r="D3435" s="635"/>
    </row>
    <row r="3436" spans="1:4" x14ac:dyDescent="0.2">
      <c r="A3436" s="635" t="s">
        <v>3723</v>
      </c>
      <c r="B3436" s="636">
        <v>107</v>
      </c>
      <c r="C3436" s="637">
        <v>38.450000000000003</v>
      </c>
      <c r="D3436" s="635"/>
    </row>
    <row r="3437" spans="1:4" x14ac:dyDescent="0.2">
      <c r="A3437" s="635" t="s">
        <v>3724</v>
      </c>
      <c r="B3437" s="636">
        <v>55</v>
      </c>
      <c r="C3437" s="637">
        <v>13.01</v>
      </c>
      <c r="D3437" s="635"/>
    </row>
    <row r="3438" spans="1:4" x14ac:dyDescent="0.2">
      <c r="A3438" s="635" t="s">
        <v>3725</v>
      </c>
      <c r="B3438" s="636">
        <v>136</v>
      </c>
      <c r="C3438" s="637">
        <v>64.73</v>
      </c>
      <c r="D3438" s="635"/>
    </row>
    <row r="3439" spans="1:4" x14ac:dyDescent="0.2">
      <c r="A3439" s="635" t="s">
        <v>3726</v>
      </c>
      <c r="B3439" s="636">
        <v>98</v>
      </c>
      <c r="C3439" s="637">
        <v>0</v>
      </c>
      <c r="D3439" s="635"/>
    </row>
    <row r="3440" spans="1:4" x14ac:dyDescent="0.2">
      <c r="A3440" s="635" t="s">
        <v>3727</v>
      </c>
      <c r="B3440" s="636">
        <v>143</v>
      </c>
      <c r="C3440" s="637">
        <v>57.57</v>
      </c>
      <c r="D3440" s="635"/>
    </row>
    <row r="3441" spans="1:4" x14ac:dyDescent="0.2">
      <c r="A3441" s="635" t="s">
        <v>3728</v>
      </c>
      <c r="B3441" s="636">
        <v>235</v>
      </c>
      <c r="C3441" s="637">
        <v>62.19</v>
      </c>
      <c r="D3441" s="635"/>
    </row>
    <row r="3442" spans="1:4" x14ac:dyDescent="0.2">
      <c r="A3442" s="635" t="s">
        <v>3729</v>
      </c>
      <c r="B3442" s="636">
        <v>143</v>
      </c>
      <c r="C3442" s="637">
        <v>0</v>
      </c>
      <c r="D3442" s="635"/>
    </row>
    <row r="3443" spans="1:4" x14ac:dyDescent="0.2">
      <c r="A3443" s="635" t="s">
        <v>3730</v>
      </c>
      <c r="B3443" s="636">
        <v>77</v>
      </c>
      <c r="C3443" s="637">
        <v>0</v>
      </c>
      <c r="D3443" s="635"/>
    </row>
    <row r="3444" spans="1:4" x14ac:dyDescent="0.2">
      <c r="A3444" s="635" t="s">
        <v>3731</v>
      </c>
      <c r="B3444" s="636">
        <v>233</v>
      </c>
      <c r="C3444" s="637">
        <v>0</v>
      </c>
      <c r="D3444" s="635"/>
    </row>
    <row r="3445" spans="1:4" x14ac:dyDescent="0.2">
      <c r="A3445" s="635" t="s">
        <v>3732</v>
      </c>
      <c r="B3445" s="636">
        <v>39</v>
      </c>
      <c r="C3445" s="637">
        <v>0</v>
      </c>
      <c r="D3445" s="635" t="s">
        <v>344</v>
      </c>
    </row>
    <row r="3446" spans="1:4" x14ac:dyDescent="0.2">
      <c r="A3446" s="635" t="s">
        <v>3733</v>
      </c>
      <c r="B3446" s="636">
        <v>186</v>
      </c>
      <c r="C3446" s="637">
        <v>410.78</v>
      </c>
      <c r="D3446" s="635"/>
    </row>
    <row r="3447" spans="1:4" x14ac:dyDescent="0.2">
      <c r="A3447" s="635" t="s">
        <v>3734</v>
      </c>
      <c r="B3447" s="636">
        <v>56</v>
      </c>
      <c r="C3447" s="637">
        <v>30.48</v>
      </c>
      <c r="D3447" s="635"/>
    </row>
    <row r="3448" spans="1:4" x14ac:dyDescent="0.2">
      <c r="A3448" s="635" t="s">
        <v>3735</v>
      </c>
      <c r="B3448" s="636">
        <v>306</v>
      </c>
      <c r="C3448" s="637">
        <v>282.01</v>
      </c>
      <c r="D3448" s="635"/>
    </row>
    <row r="3449" spans="1:4" x14ac:dyDescent="0.2">
      <c r="A3449" s="635" t="s">
        <v>3736</v>
      </c>
      <c r="B3449" s="636">
        <v>352</v>
      </c>
      <c r="C3449" s="637">
        <v>0</v>
      </c>
      <c r="D3449" s="635"/>
    </row>
    <row r="3450" spans="1:4" x14ac:dyDescent="0.2">
      <c r="A3450" s="635" t="s">
        <v>3737</v>
      </c>
      <c r="B3450" s="636">
        <v>232</v>
      </c>
      <c r="C3450" s="637">
        <v>84.82</v>
      </c>
      <c r="D3450" s="635"/>
    </row>
    <row r="3451" spans="1:4" x14ac:dyDescent="0.2">
      <c r="A3451" s="635" t="s">
        <v>3738</v>
      </c>
      <c r="B3451" s="636">
        <v>201</v>
      </c>
      <c r="C3451" s="637">
        <v>0</v>
      </c>
      <c r="D3451" s="635"/>
    </row>
    <row r="3452" spans="1:4" x14ac:dyDescent="0.2">
      <c r="A3452" s="635" t="s">
        <v>3739</v>
      </c>
      <c r="B3452" s="636">
        <v>341</v>
      </c>
      <c r="C3452" s="637">
        <v>0</v>
      </c>
      <c r="D3452" s="635"/>
    </row>
    <row r="3453" spans="1:4" x14ac:dyDescent="0.2">
      <c r="A3453" s="635" t="s">
        <v>3740</v>
      </c>
      <c r="B3453" s="636">
        <v>145</v>
      </c>
      <c r="C3453" s="637">
        <v>40.28</v>
      </c>
      <c r="D3453" s="635"/>
    </row>
    <row r="3454" spans="1:4" x14ac:dyDescent="0.2">
      <c r="A3454" s="635" t="s">
        <v>3741</v>
      </c>
      <c r="B3454" s="636">
        <v>341</v>
      </c>
      <c r="C3454" s="637">
        <v>198.89</v>
      </c>
      <c r="D3454" s="635"/>
    </row>
    <row r="3455" spans="1:4" x14ac:dyDescent="0.2">
      <c r="A3455" s="635" t="s">
        <v>3742</v>
      </c>
      <c r="B3455" s="636">
        <v>121</v>
      </c>
      <c r="C3455" s="637">
        <v>0</v>
      </c>
      <c r="D3455" s="635"/>
    </row>
    <row r="3456" spans="1:4" x14ac:dyDescent="0.2">
      <c r="A3456" s="635" t="s">
        <v>3743</v>
      </c>
      <c r="B3456" s="636">
        <v>216</v>
      </c>
      <c r="C3456" s="637">
        <v>19.46</v>
      </c>
      <c r="D3456" s="635"/>
    </row>
    <row r="3457" spans="1:4" x14ac:dyDescent="0.2">
      <c r="A3457" s="635" t="s">
        <v>3744</v>
      </c>
      <c r="B3457" s="636">
        <v>252</v>
      </c>
      <c r="C3457" s="637">
        <v>0</v>
      </c>
      <c r="D3457" s="635"/>
    </row>
    <row r="3458" spans="1:4" x14ac:dyDescent="0.2">
      <c r="A3458" s="635" t="s">
        <v>3745</v>
      </c>
      <c r="B3458" s="636">
        <v>220</v>
      </c>
      <c r="C3458" s="637">
        <v>0</v>
      </c>
      <c r="D3458" s="635"/>
    </row>
    <row r="3459" spans="1:4" x14ac:dyDescent="0.2">
      <c r="A3459" s="635" t="s">
        <v>3746</v>
      </c>
      <c r="B3459" s="636">
        <v>339</v>
      </c>
      <c r="C3459" s="637">
        <v>22.02</v>
      </c>
      <c r="D3459" s="635"/>
    </row>
    <row r="3460" spans="1:4" x14ac:dyDescent="0.2">
      <c r="A3460" s="635" t="s">
        <v>3747</v>
      </c>
      <c r="B3460" s="636">
        <v>147</v>
      </c>
      <c r="C3460" s="637">
        <v>0</v>
      </c>
      <c r="D3460" s="635"/>
    </row>
    <row r="3461" spans="1:4" x14ac:dyDescent="0.2">
      <c r="A3461" s="635" t="s">
        <v>3748</v>
      </c>
      <c r="B3461" s="636">
        <v>310</v>
      </c>
      <c r="C3461" s="637">
        <v>724.5</v>
      </c>
      <c r="D3461" s="635"/>
    </row>
    <row r="3462" spans="1:4" x14ac:dyDescent="0.2">
      <c r="A3462" s="635" t="s">
        <v>3749</v>
      </c>
      <c r="B3462" s="636">
        <v>216</v>
      </c>
      <c r="C3462" s="637">
        <v>0</v>
      </c>
      <c r="D3462" s="635"/>
    </row>
    <row r="3463" spans="1:4" x14ac:dyDescent="0.2">
      <c r="A3463" s="635" t="s">
        <v>3750</v>
      </c>
      <c r="B3463" s="636">
        <v>192</v>
      </c>
      <c r="C3463" s="637">
        <v>0</v>
      </c>
      <c r="D3463" s="635"/>
    </row>
    <row r="3464" spans="1:4" x14ac:dyDescent="0.2">
      <c r="A3464" s="635" t="s">
        <v>3751</v>
      </c>
      <c r="B3464" s="636">
        <v>414</v>
      </c>
      <c r="C3464" s="637">
        <v>106.9</v>
      </c>
      <c r="D3464" s="635"/>
    </row>
    <row r="3465" spans="1:4" x14ac:dyDescent="0.2">
      <c r="A3465" s="635" t="s">
        <v>3752</v>
      </c>
      <c r="B3465" s="636">
        <v>107</v>
      </c>
      <c r="C3465" s="637">
        <v>97.81</v>
      </c>
      <c r="D3465" s="635"/>
    </row>
    <row r="3466" spans="1:4" x14ac:dyDescent="0.2">
      <c r="A3466" s="635" t="s">
        <v>3753</v>
      </c>
      <c r="B3466" s="636">
        <v>212</v>
      </c>
      <c r="C3466" s="637">
        <v>0</v>
      </c>
      <c r="D3466" s="635"/>
    </row>
    <row r="3467" spans="1:4" x14ac:dyDescent="0.2">
      <c r="A3467" s="635" t="s">
        <v>3754</v>
      </c>
      <c r="B3467" s="636">
        <v>185</v>
      </c>
      <c r="C3467" s="637">
        <v>0</v>
      </c>
      <c r="D3467" s="635"/>
    </row>
    <row r="3468" spans="1:4" x14ac:dyDescent="0.2">
      <c r="A3468" s="635" t="s">
        <v>3755</v>
      </c>
      <c r="B3468" s="636">
        <v>163</v>
      </c>
      <c r="C3468" s="637">
        <v>0</v>
      </c>
      <c r="D3468" s="635"/>
    </row>
    <row r="3469" spans="1:4" x14ac:dyDescent="0.2">
      <c r="A3469" s="635" t="s">
        <v>3756</v>
      </c>
      <c r="B3469" s="636">
        <v>170</v>
      </c>
      <c r="C3469" s="637">
        <v>339.68</v>
      </c>
      <c r="D3469" s="635"/>
    </row>
    <row r="3470" spans="1:4" x14ac:dyDescent="0.2">
      <c r="A3470" s="635" t="s">
        <v>3757</v>
      </c>
      <c r="B3470" s="636">
        <v>109</v>
      </c>
      <c r="C3470" s="637">
        <v>0</v>
      </c>
      <c r="D3470" s="635"/>
    </row>
    <row r="3471" spans="1:4" x14ac:dyDescent="0.2">
      <c r="A3471" s="635" t="s">
        <v>3758</v>
      </c>
      <c r="B3471" s="636">
        <v>326</v>
      </c>
      <c r="C3471" s="637">
        <v>91.45</v>
      </c>
      <c r="D3471" s="635"/>
    </row>
    <row r="3472" spans="1:4" x14ac:dyDescent="0.2">
      <c r="A3472" s="635" t="s">
        <v>3759</v>
      </c>
      <c r="B3472" s="636">
        <v>276</v>
      </c>
      <c r="C3472" s="637">
        <v>146.30000000000001</v>
      </c>
      <c r="D3472" s="635"/>
    </row>
    <row r="3473" spans="1:4" x14ac:dyDescent="0.2">
      <c r="A3473" s="635" t="s">
        <v>3760</v>
      </c>
      <c r="B3473" s="636">
        <v>246</v>
      </c>
      <c r="C3473" s="637">
        <v>489.95</v>
      </c>
      <c r="D3473" s="635"/>
    </row>
    <row r="3474" spans="1:4" x14ac:dyDescent="0.2">
      <c r="A3474" s="635" t="s">
        <v>3761</v>
      </c>
      <c r="B3474" s="636">
        <v>180</v>
      </c>
      <c r="C3474" s="637">
        <v>329.78</v>
      </c>
      <c r="D3474" s="635"/>
    </row>
    <row r="3475" spans="1:4" x14ac:dyDescent="0.2">
      <c r="A3475" s="635" t="s">
        <v>3762</v>
      </c>
      <c r="B3475" s="636">
        <v>410</v>
      </c>
      <c r="C3475" s="637">
        <v>0</v>
      </c>
      <c r="D3475" s="635"/>
    </row>
    <row r="3476" spans="1:4" x14ac:dyDescent="0.2">
      <c r="A3476" s="635" t="s">
        <v>3763</v>
      </c>
      <c r="B3476" s="636">
        <v>125</v>
      </c>
      <c r="C3476" s="637">
        <v>8.25</v>
      </c>
      <c r="D3476" s="635"/>
    </row>
    <row r="3477" spans="1:4" x14ac:dyDescent="0.2">
      <c r="A3477" s="635" t="s">
        <v>3764</v>
      </c>
      <c r="B3477" s="636">
        <v>82</v>
      </c>
      <c r="C3477" s="637">
        <v>24.89</v>
      </c>
      <c r="D3477" s="635"/>
    </row>
    <row r="3478" spans="1:4" x14ac:dyDescent="0.2">
      <c r="A3478" s="635" t="s">
        <v>3765</v>
      </c>
      <c r="B3478" s="636">
        <v>259</v>
      </c>
      <c r="C3478" s="637">
        <v>45.86</v>
      </c>
      <c r="D3478" s="635"/>
    </row>
    <row r="3479" spans="1:4" x14ac:dyDescent="0.2">
      <c r="A3479" s="635" t="s">
        <v>3766</v>
      </c>
      <c r="B3479" s="636">
        <v>494</v>
      </c>
      <c r="C3479" s="637">
        <v>369.45</v>
      </c>
      <c r="D3479" s="635"/>
    </row>
    <row r="3480" spans="1:4" x14ac:dyDescent="0.2">
      <c r="A3480" s="635" t="s">
        <v>3767</v>
      </c>
      <c r="B3480" s="636">
        <v>246</v>
      </c>
      <c r="C3480" s="637">
        <v>8.24</v>
      </c>
      <c r="D3480" s="635"/>
    </row>
    <row r="3481" spans="1:4" x14ac:dyDescent="0.2">
      <c r="A3481" s="635" t="s">
        <v>3768</v>
      </c>
      <c r="B3481" s="636">
        <v>231</v>
      </c>
      <c r="C3481" s="637">
        <v>0</v>
      </c>
      <c r="D3481" s="635"/>
    </row>
    <row r="3482" spans="1:4" x14ac:dyDescent="0.2">
      <c r="A3482" s="635" t="s">
        <v>3769</v>
      </c>
      <c r="B3482" s="636">
        <v>98</v>
      </c>
      <c r="C3482" s="637">
        <v>0</v>
      </c>
      <c r="D3482" s="635"/>
    </row>
    <row r="3483" spans="1:4" x14ac:dyDescent="0.2">
      <c r="A3483" s="635" t="s">
        <v>3770</v>
      </c>
      <c r="B3483" s="636">
        <v>193</v>
      </c>
      <c r="C3483" s="637">
        <v>130.24</v>
      </c>
      <c r="D3483" s="635"/>
    </row>
    <row r="3484" spans="1:4" x14ac:dyDescent="0.2">
      <c r="A3484" s="635" t="s">
        <v>3771</v>
      </c>
      <c r="B3484" s="636">
        <v>122</v>
      </c>
      <c r="C3484" s="637">
        <v>16.3</v>
      </c>
      <c r="D3484" s="635"/>
    </row>
    <row r="3485" spans="1:4" x14ac:dyDescent="0.2">
      <c r="A3485" s="635" t="s">
        <v>3772</v>
      </c>
      <c r="B3485" s="636">
        <v>433</v>
      </c>
      <c r="C3485" s="637">
        <v>0</v>
      </c>
      <c r="D3485" s="635"/>
    </row>
    <row r="3486" spans="1:4" x14ac:dyDescent="0.2">
      <c r="A3486" s="635" t="s">
        <v>3773</v>
      </c>
      <c r="B3486" s="636">
        <v>94</v>
      </c>
      <c r="C3486" s="637">
        <v>0</v>
      </c>
      <c r="D3486" s="635"/>
    </row>
    <row r="3487" spans="1:4" x14ac:dyDescent="0.2">
      <c r="A3487" s="635" t="s">
        <v>3774</v>
      </c>
      <c r="B3487" s="636">
        <v>199</v>
      </c>
      <c r="C3487" s="637">
        <v>44.62</v>
      </c>
      <c r="D3487" s="635"/>
    </row>
    <row r="3488" spans="1:4" x14ac:dyDescent="0.2">
      <c r="A3488" s="635" t="s">
        <v>3775</v>
      </c>
      <c r="B3488" s="636">
        <v>141</v>
      </c>
      <c r="C3488" s="637">
        <v>21.16</v>
      </c>
      <c r="D3488" s="635"/>
    </row>
    <row r="3489" spans="1:4" x14ac:dyDescent="0.2">
      <c r="A3489" s="635" t="s">
        <v>3776</v>
      </c>
      <c r="B3489" s="636">
        <v>89</v>
      </c>
      <c r="C3489" s="637">
        <v>251.3</v>
      </c>
      <c r="D3489" s="635"/>
    </row>
    <row r="3490" spans="1:4" x14ac:dyDescent="0.2">
      <c r="A3490" s="635" t="s">
        <v>3777</v>
      </c>
      <c r="B3490" s="636">
        <v>88</v>
      </c>
      <c r="C3490" s="637">
        <v>0</v>
      </c>
      <c r="D3490" s="635"/>
    </row>
    <row r="3491" spans="1:4" x14ac:dyDescent="0.2">
      <c r="A3491" s="635" t="s">
        <v>3778</v>
      </c>
      <c r="B3491" s="636">
        <v>131</v>
      </c>
      <c r="C3491" s="637">
        <v>76.41</v>
      </c>
      <c r="D3491" s="635"/>
    </row>
    <row r="3492" spans="1:4" x14ac:dyDescent="0.2">
      <c r="A3492" s="635" t="s">
        <v>3779</v>
      </c>
      <c r="B3492" s="636">
        <v>46</v>
      </c>
      <c r="C3492" s="637">
        <v>50.46</v>
      </c>
      <c r="D3492" s="635"/>
    </row>
    <row r="3493" spans="1:4" x14ac:dyDescent="0.2">
      <c r="A3493" s="635" t="s">
        <v>3780</v>
      </c>
      <c r="B3493" s="636">
        <v>205</v>
      </c>
      <c r="C3493" s="637">
        <v>2.14</v>
      </c>
      <c r="D3493" s="635"/>
    </row>
    <row r="3494" spans="1:4" x14ac:dyDescent="0.2">
      <c r="A3494" s="635" t="s">
        <v>3781</v>
      </c>
      <c r="B3494" s="636">
        <v>262</v>
      </c>
      <c r="C3494" s="637">
        <v>13.65</v>
      </c>
      <c r="D3494" s="635"/>
    </row>
    <row r="3495" spans="1:4" x14ac:dyDescent="0.2">
      <c r="A3495" s="635" t="s">
        <v>3782</v>
      </c>
      <c r="B3495" s="636">
        <v>120</v>
      </c>
      <c r="C3495" s="637">
        <v>0</v>
      </c>
      <c r="D3495" s="635"/>
    </row>
    <row r="3496" spans="1:4" x14ac:dyDescent="0.2">
      <c r="A3496" s="635" t="s">
        <v>3783</v>
      </c>
      <c r="B3496" s="636">
        <v>162</v>
      </c>
      <c r="C3496" s="637">
        <v>178.28</v>
      </c>
      <c r="D3496" s="635"/>
    </row>
    <row r="3497" spans="1:4" x14ac:dyDescent="0.2">
      <c r="A3497" s="635" t="s">
        <v>3784</v>
      </c>
      <c r="B3497" s="636">
        <v>147</v>
      </c>
      <c r="C3497" s="637">
        <v>44.22</v>
      </c>
      <c r="D3497" s="635"/>
    </row>
    <row r="3498" spans="1:4" x14ac:dyDescent="0.2">
      <c r="A3498" s="635" t="s">
        <v>3785</v>
      </c>
      <c r="B3498" s="636">
        <v>255</v>
      </c>
      <c r="C3498" s="637">
        <v>0</v>
      </c>
      <c r="D3498" s="635"/>
    </row>
    <row r="3499" spans="1:4" x14ac:dyDescent="0.2">
      <c r="A3499" s="635" t="s">
        <v>3786</v>
      </c>
      <c r="B3499" s="636">
        <v>223</v>
      </c>
      <c r="C3499" s="637">
        <v>0</v>
      </c>
      <c r="D3499" s="635"/>
    </row>
    <row r="3500" spans="1:4" x14ac:dyDescent="0.2">
      <c r="A3500" s="635" t="s">
        <v>3787</v>
      </c>
      <c r="B3500" s="636">
        <v>190</v>
      </c>
      <c r="C3500" s="637">
        <v>0</v>
      </c>
      <c r="D3500" s="635"/>
    </row>
    <row r="3501" spans="1:4" x14ac:dyDescent="0.2">
      <c r="A3501" s="635" t="s">
        <v>3788</v>
      </c>
      <c r="B3501" s="636">
        <v>342</v>
      </c>
      <c r="C3501" s="637">
        <v>0</v>
      </c>
      <c r="D3501" s="635"/>
    </row>
    <row r="3502" spans="1:4" x14ac:dyDescent="0.2">
      <c r="A3502" s="635" t="s">
        <v>3789</v>
      </c>
      <c r="B3502" s="636">
        <v>423</v>
      </c>
      <c r="C3502" s="637">
        <v>82.75</v>
      </c>
      <c r="D3502" s="635"/>
    </row>
    <row r="3503" spans="1:4" x14ac:dyDescent="0.2">
      <c r="A3503" s="635" t="s">
        <v>3790</v>
      </c>
      <c r="B3503" s="636">
        <v>173</v>
      </c>
      <c r="C3503" s="637">
        <v>9.81</v>
      </c>
      <c r="D3503" s="635"/>
    </row>
    <row r="3504" spans="1:4" x14ac:dyDescent="0.2">
      <c r="A3504" s="635" t="s">
        <v>3791</v>
      </c>
      <c r="B3504" s="636">
        <v>267</v>
      </c>
      <c r="C3504" s="637">
        <v>0</v>
      </c>
      <c r="D3504" s="635"/>
    </row>
    <row r="3505" spans="1:4" x14ac:dyDescent="0.2">
      <c r="A3505" s="635" t="s">
        <v>3792</v>
      </c>
      <c r="B3505" s="636">
        <v>177</v>
      </c>
      <c r="C3505" s="637">
        <v>0</v>
      </c>
      <c r="D3505" s="635"/>
    </row>
    <row r="3506" spans="1:4" x14ac:dyDescent="0.2">
      <c r="A3506" s="635" t="s">
        <v>3793</v>
      </c>
      <c r="B3506" s="636">
        <v>208</v>
      </c>
      <c r="C3506" s="637">
        <v>0</v>
      </c>
      <c r="D3506" s="635"/>
    </row>
    <row r="3507" spans="1:4" x14ac:dyDescent="0.2">
      <c r="A3507" s="635" t="s">
        <v>3794</v>
      </c>
      <c r="B3507" s="636">
        <v>229</v>
      </c>
      <c r="C3507" s="637">
        <v>51.14</v>
      </c>
      <c r="D3507" s="635"/>
    </row>
    <row r="3508" spans="1:4" x14ac:dyDescent="0.2">
      <c r="A3508" s="635" t="s">
        <v>3795</v>
      </c>
      <c r="B3508" s="636">
        <v>376</v>
      </c>
      <c r="C3508" s="637">
        <v>105.28</v>
      </c>
      <c r="D3508" s="635"/>
    </row>
    <row r="3509" spans="1:4" x14ac:dyDescent="0.2">
      <c r="A3509" s="635" t="s">
        <v>3796</v>
      </c>
      <c r="B3509" s="636">
        <v>444</v>
      </c>
      <c r="C3509" s="637">
        <v>0</v>
      </c>
      <c r="D3509" s="635"/>
    </row>
    <row r="3510" spans="1:4" x14ac:dyDescent="0.2">
      <c r="A3510" s="635" t="s">
        <v>3797</v>
      </c>
      <c r="B3510" s="636">
        <v>240</v>
      </c>
      <c r="C3510" s="637">
        <v>245.85</v>
      </c>
      <c r="D3510" s="635"/>
    </row>
    <row r="3511" spans="1:4" x14ac:dyDescent="0.2">
      <c r="A3511" s="635" t="s">
        <v>3798</v>
      </c>
      <c r="B3511" s="636">
        <v>86</v>
      </c>
      <c r="C3511" s="637">
        <v>12.92</v>
      </c>
      <c r="D3511" s="635"/>
    </row>
    <row r="3512" spans="1:4" x14ac:dyDescent="0.2">
      <c r="A3512" s="635" t="s">
        <v>3799</v>
      </c>
      <c r="B3512" s="636">
        <v>393</v>
      </c>
      <c r="C3512" s="637">
        <v>0</v>
      </c>
      <c r="D3512" s="635"/>
    </row>
    <row r="3513" spans="1:4" x14ac:dyDescent="0.2">
      <c r="A3513" s="635" t="s">
        <v>3800</v>
      </c>
      <c r="B3513" s="636">
        <v>246</v>
      </c>
      <c r="C3513" s="637">
        <v>0</v>
      </c>
      <c r="D3513" s="635"/>
    </row>
    <row r="3514" spans="1:4" x14ac:dyDescent="0.2">
      <c r="A3514" s="635" t="s">
        <v>3801</v>
      </c>
      <c r="B3514" s="636">
        <v>406</v>
      </c>
      <c r="C3514" s="637">
        <v>178.18</v>
      </c>
      <c r="D3514" s="635"/>
    </row>
    <row r="3515" spans="1:4" x14ac:dyDescent="0.2">
      <c r="A3515" s="635" t="s">
        <v>3802</v>
      </c>
      <c r="B3515" s="636">
        <v>328</v>
      </c>
      <c r="C3515" s="637">
        <v>381.04</v>
      </c>
      <c r="D3515" s="635"/>
    </row>
    <row r="3516" spans="1:4" x14ac:dyDescent="0.2">
      <c r="A3516" s="635" t="s">
        <v>3803</v>
      </c>
      <c r="B3516" s="636">
        <v>138</v>
      </c>
      <c r="C3516" s="637">
        <v>0</v>
      </c>
      <c r="D3516" s="635"/>
    </row>
    <row r="3517" spans="1:4" x14ac:dyDescent="0.2">
      <c r="A3517" s="635" t="s">
        <v>3804</v>
      </c>
      <c r="B3517" s="636">
        <v>119</v>
      </c>
      <c r="C3517" s="637">
        <v>99.92</v>
      </c>
      <c r="D3517" s="635"/>
    </row>
    <row r="3518" spans="1:4" x14ac:dyDescent="0.2">
      <c r="A3518" s="635" t="s">
        <v>3805</v>
      </c>
      <c r="B3518" s="636">
        <v>333</v>
      </c>
      <c r="C3518" s="637">
        <v>395.18</v>
      </c>
      <c r="D3518" s="635"/>
    </row>
    <row r="3519" spans="1:4" x14ac:dyDescent="0.2">
      <c r="A3519" s="635" t="s">
        <v>3806</v>
      </c>
      <c r="B3519" s="636">
        <v>192</v>
      </c>
      <c r="C3519" s="637">
        <v>0</v>
      </c>
      <c r="D3519" s="635"/>
    </row>
    <row r="3520" spans="1:4" x14ac:dyDescent="0.2">
      <c r="A3520" s="635" t="s">
        <v>3807</v>
      </c>
      <c r="B3520" s="636">
        <v>90</v>
      </c>
      <c r="C3520" s="637">
        <v>60.58</v>
      </c>
      <c r="D3520" s="635"/>
    </row>
    <row r="3521" spans="1:4" x14ac:dyDescent="0.2">
      <c r="A3521" s="635" t="s">
        <v>3808</v>
      </c>
      <c r="B3521" s="636">
        <v>66</v>
      </c>
      <c r="C3521" s="637">
        <v>0</v>
      </c>
      <c r="D3521" s="635"/>
    </row>
    <row r="3522" spans="1:4" x14ac:dyDescent="0.2">
      <c r="A3522" s="635" t="s">
        <v>3809</v>
      </c>
      <c r="B3522" s="636">
        <v>376</v>
      </c>
      <c r="C3522" s="637">
        <v>811.4</v>
      </c>
      <c r="D3522" s="635"/>
    </row>
    <row r="3523" spans="1:4" x14ac:dyDescent="0.2">
      <c r="A3523" s="635" t="s">
        <v>3810</v>
      </c>
      <c r="B3523" s="636">
        <v>302</v>
      </c>
      <c r="C3523" s="637">
        <v>0</v>
      </c>
      <c r="D3523" s="635"/>
    </row>
    <row r="3524" spans="1:4" x14ac:dyDescent="0.2">
      <c r="A3524" s="635" t="s">
        <v>3811</v>
      </c>
      <c r="B3524" s="636">
        <v>489</v>
      </c>
      <c r="C3524" s="637">
        <v>0</v>
      </c>
      <c r="D3524" s="635"/>
    </row>
    <row r="3525" spans="1:4" x14ac:dyDescent="0.2">
      <c r="A3525" s="635" t="s">
        <v>3812</v>
      </c>
      <c r="B3525" s="636">
        <v>100</v>
      </c>
      <c r="C3525" s="637">
        <v>11.76</v>
      </c>
      <c r="D3525" s="635"/>
    </row>
    <row r="3526" spans="1:4" x14ac:dyDescent="0.2">
      <c r="A3526" s="635" t="s">
        <v>3813</v>
      </c>
      <c r="B3526" s="636">
        <v>185</v>
      </c>
      <c r="C3526" s="637">
        <v>84.97</v>
      </c>
      <c r="D3526" s="635"/>
    </row>
    <row r="3527" spans="1:4" x14ac:dyDescent="0.2">
      <c r="A3527" s="635" t="s">
        <v>3814</v>
      </c>
      <c r="B3527" s="636">
        <v>51</v>
      </c>
      <c r="C3527" s="637">
        <v>0</v>
      </c>
      <c r="D3527" s="635"/>
    </row>
    <row r="3528" spans="1:4" x14ac:dyDescent="0.2">
      <c r="A3528" s="635" t="s">
        <v>3815</v>
      </c>
      <c r="B3528" s="636">
        <v>197</v>
      </c>
      <c r="C3528" s="637">
        <v>0</v>
      </c>
      <c r="D3528" s="635"/>
    </row>
    <row r="3529" spans="1:4" x14ac:dyDescent="0.2">
      <c r="A3529" s="635" t="s">
        <v>3816</v>
      </c>
      <c r="B3529" s="636">
        <v>133</v>
      </c>
      <c r="C3529" s="637">
        <v>0</v>
      </c>
      <c r="D3529" s="635"/>
    </row>
    <row r="3530" spans="1:4" x14ac:dyDescent="0.2">
      <c r="A3530" s="635" t="s">
        <v>3817</v>
      </c>
      <c r="B3530" s="636">
        <v>170</v>
      </c>
      <c r="C3530" s="637">
        <v>288.76</v>
      </c>
      <c r="D3530" s="635"/>
    </row>
    <row r="3531" spans="1:4" x14ac:dyDescent="0.2">
      <c r="A3531" s="635" t="s">
        <v>3818</v>
      </c>
      <c r="B3531" s="636">
        <v>129</v>
      </c>
      <c r="C3531" s="637">
        <v>0</v>
      </c>
      <c r="D3531" s="635"/>
    </row>
    <row r="3532" spans="1:4" x14ac:dyDescent="0.2">
      <c r="A3532" s="635" t="s">
        <v>3819</v>
      </c>
      <c r="B3532" s="636">
        <v>217</v>
      </c>
      <c r="C3532" s="637">
        <v>0</v>
      </c>
      <c r="D3532" s="635"/>
    </row>
    <row r="3533" spans="1:4" x14ac:dyDescent="0.2">
      <c r="A3533" s="635" t="s">
        <v>3820</v>
      </c>
      <c r="B3533" s="636">
        <v>245</v>
      </c>
      <c r="C3533" s="637">
        <v>0</v>
      </c>
      <c r="D3533" s="635"/>
    </row>
    <row r="3534" spans="1:4" x14ac:dyDescent="0.2">
      <c r="A3534" s="635" t="s">
        <v>3821</v>
      </c>
      <c r="B3534" s="636">
        <v>155</v>
      </c>
      <c r="C3534" s="637">
        <v>1.76</v>
      </c>
      <c r="D3534" s="635"/>
    </row>
    <row r="3535" spans="1:4" x14ac:dyDescent="0.2">
      <c r="A3535" s="635" t="s">
        <v>3822</v>
      </c>
      <c r="B3535" s="636">
        <v>192</v>
      </c>
      <c r="C3535" s="637">
        <v>0</v>
      </c>
      <c r="D3535" s="635"/>
    </row>
    <row r="3536" spans="1:4" x14ac:dyDescent="0.2">
      <c r="A3536" s="635" t="s">
        <v>3823</v>
      </c>
      <c r="B3536" s="636">
        <v>127</v>
      </c>
      <c r="C3536" s="637">
        <v>110.25</v>
      </c>
      <c r="D3536" s="635"/>
    </row>
    <row r="3537" spans="1:4" x14ac:dyDescent="0.2">
      <c r="A3537" s="635" t="s">
        <v>3824</v>
      </c>
      <c r="B3537" s="636">
        <v>130</v>
      </c>
      <c r="C3537" s="637">
        <v>241.88</v>
      </c>
      <c r="D3537" s="635"/>
    </row>
    <row r="3538" spans="1:4" x14ac:dyDescent="0.2">
      <c r="A3538" s="635" t="s">
        <v>3825</v>
      </c>
      <c r="B3538" s="636">
        <v>311</v>
      </c>
      <c r="C3538" s="637">
        <v>672.52</v>
      </c>
      <c r="D3538" s="635"/>
    </row>
    <row r="3539" spans="1:4" x14ac:dyDescent="0.2">
      <c r="A3539" s="635" t="s">
        <v>3826</v>
      </c>
      <c r="B3539" s="636">
        <v>309</v>
      </c>
      <c r="C3539" s="637">
        <v>109.56</v>
      </c>
      <c r="D3539" s="635"/>
    </row>
    <row r="3540" spans="1:4" x14ac:dyDescent="0.2">
      <c r="A3540" s="635" t="s">
        <v>3827</v>
      </c>
      <c r="B3540" s="636">
        <v>124</v>
      </c>
      <c r="C3540" s="637">
        <v>111.77</v>
      </c>
      <c r="D3540" s="635"/>
    </row>
    <row r="3541" spans="1:4" x14ac:dyDescent="0.2">
      <c r="A3541" s="635" t="s">
        <v>3828</v>
      </c>
      <c r="B3541" s="636">
        <v>185</v>
      </c>
      <c r="C3541" s="637">
        <v>389.2</v>
      </c>
      <c r="D3541" s="635"/>
    </row>
    <row r="3542" spans="1:4" x14ac:dyDescent="0.2">
      <c r="A3542" s="635" t="s">
        <v>3829</v>
      </c>
      <c r="B3542" s="636">
        <v>38</v>
      </c>
      <c r="C3542" s="637">
        <v>0</v>
      </c>
      <c r="D3542" s="635" t="s">
        <v>344</v>
      </c>
    </row>
    <row r="3543" spans="1:4" x14ac:dyDescent="0.2">
      <c r="A3543" s="635" t="s">
        <v>3830</v>
      </c>
      <c r="B3543" s="636">
        <v>78</v>
      </c>
      <c r="C3543" s="637">
        <v>33.46</v>
      </c>
      <c r="D3543" s="635"/>
    </row>
    <row r="3544" spans="1:4" x14ac:dyDescent="0.2">
      <c r="A3544" s="635" t="s">
        <v>3831</v>
      </c>
      <c r="B3544" s="636">
        <v>89</v>
      </c>
      <c r="C3544" s="637">
        <v>0</v>
      </c>
      <c r="D3544" s="635"/>
    </row>
    <row r="3545" spans="1:4" x14ac:dyDescent="0.2">
      <c r="A3545" s="635" t="s">
        <v>3832</v>
      </c>
      <c r="B3545" s="636">
        <v>45</v>
      </c>
      <c r="C3545" s="637">
        <v>0</v>
      </c>
      <c r="D3545" s="635"/>
    </row>
    <row r="3546" spans="1:4" x14ac:dyDescent="0.2">
      <c r="A3546" s="635" t="s">
        <v>3833</v>
      </c>
      <c r="B3546" s="636">
        <v>70</v>
      </c>
      <c r="C3546" s="637">
        <v>0</v>
      </c>
      <c r="D3546" s="635"/>
    </row>
    <row r="3547" spans="1:4" x14ac:dyDescent="0.2">
      <c r="A3547" s="635" t="s">
        <v>3834</v>
      </c>
      <c r="B3547" s="636">
        <v>136</v>
      </c>
      <c r="C3547" s="637">
        <v>35.24</v>
      </c>
      <c r="D3547" s="635"/>
    </row>
    <row r="3548" spans="1:4" x14ac:dyDescent="0.2">
      <c r="A3548" s="635" t="s">
        <v>3835</v>
      </c>
      <c r="B3548" s="636">
        <v>45</v>
      </c>
      <c r="C3548" s="637">
        <v>0</v>
      </c>
      <c r="D3548" s="635"/>
    </row>
    <row r="3549" spans="1:4" x14ac:dyDescent="0.2">
      <c r="A3549" s="635" t="s">
        <v>3836</v>
      </c>
      <c r="B3549" s="636">
        <v>205</v>
      </c>
      <c r="C3549" s="637">
        <v>0</v>
      </c>
      <c r="D3549" s="635"/>
    </row>
    <row r="3550" spans="1:4" x14ac:dyDescent="0.2">
      <c r="A3550" s="635" t="s">
        <v>3837</v>
      </c>
      <c r="B3550" s="636">
        <v>244</v>
      </c>
      <c r="C3550" s="637">
        <v>0</v>
      </c>
      <c r="D3550" s="635"/>
    </row>
    <row r="3551" spans="1:4" x14ac:dyDescent="0.2">
      <c r="A3551" s="635" t="s">
        <v>3838</v>
      </c>
      <c r="B3551" s="636">
        <v>163</v>
      </c>
      <c r="C3551" s="637">
        <v>0</v>
      </c>
      <c r="D3551" s="635"/>
    </row>
    <row r="3552" spans="1:4" x14ac:dyDescent="0.2">
      <c r="A3552" s="635" t="s">
        <v>3839</v>
      </c>
      <c r="B3552" s="636">
        <v>72</v>
      </c>
      <c r="C3552" s="637">
        <v>25.79</v>
      </c>
      <c r="D3552" s="635"/>
    </row>
    <row r="3553" spans="1:4" x14ac:dyDescent="0.2">
      <c r="A3553" s="635" t="s">
        <v>3840</v>
      </c>
      <c r="B3553" s="636">
        <v>65</v>
      </c>
      <c r="C3553" s="637">
        <v>83.99</v>
      </c>
      <c r="D3553" s="635"/>
    </row>
    <row r="3554" spans="1:4" x14ac:dyDescent="0.2">
      <c r="A3554" s="635" t="s">
        <v>3841</v>
      </c>
      <c r="B3554" s="636">
        <v>81</v>
      </c>
      <c r="C3554" s="637">
        <v>73.290000000000006</v>
      </c>
      <c r="D3554" s="635"/>
    </row>
    <row r="3555" spans="1:4" x14ac:dyDescent="0.2">
      <c r="A3555" s="635" t="s">
        <v>3842</v>
      </c>
      <c r="B3555" s="636">
        <v>440</v>
      </c>
      <c r="C3555" s="637">
        <v>0</v>
      </c>
      <c r="D3555" s="635"/>
    </row>
    <row r="3556" spans="1:4" x14ac:dyDescent="0.2">
      <c r="A3556" s="635" t="s">
        <v>3843</v>
      </c>
      <c r="B3556" s="636">
        <v>357</v>
      </c>
      <c r="C3556" s="637">
        <v>424.17</v>
      </c>
      <c r="D3556" s="635"/>
    </row>
    <row r="3557" spans="1:4" x14ac:dyDescent="0.2">
      <c r="A3557" s="635" t="s">
        <v>3844</v>
      </c>
      <c r="B3557" s="636">
        <v>320</v>
      </c>
      <c r="C3557" s="637">
        <v>0</v>
      </c>
      <c r="D3557" s="635"/>
    </row>
    <row r="3558" spans="1:4" x14ac:dyDescent="0.2">
      <c r="A3558" s="635" t="s">
        <v>3845</v>
      </c>
      <c r="B3558" s="636">
        <v>332</v>
      </c>
      <c r="C3558" s="637">
        <v>863.14</v>
      </c>
      <c r="D3558" s="635"/>
    </row>
    <row r="3559" spans="1:4" x14ac:dyDescent="0.2">
      <c r="A3559" s="635" t="s">
        <v>3846</v>
      </c>
      <c r="B3559" s="636">
        <v>295</v>
      </c>
      <c r="C3559" s="637">
        <v>92.21</v>
      </c>
      <c r="D3559" s="635"/>
    </row>
    <row r="3560" spans="1:4" x14ac:dyDescent="0.2">
      <c r="A3560" s="635" t="s">
        <v>3847</v>
      </c>
      <c r="B3560" s="636">
        <v>196</v>
      </c>
      <c r="C3560" s="637">
        <v>0</v>
      </c>
      <c r="D3560" s="635"/>
    </row>
    <row r="3561" spans="1:4" x14ac:dyDescent="0.2">
      <c r="A3561" s="635" t="s">
        <v>3848</v>
      </c>
      <c r="B3561" s="636">
        <v>271</v>
      </c>
      <c r="C3561" s="637">
        <v>0</v>
      </c>
      <c r="D3561" s="635"/>
    </row>
    <row r="3562" spans="1:4" x14ac:dyDescent="0.2">
      <c r="A3562" s="635" t="s">
        <v>3849</v>
      </c>
      <c r="B3562" s="636">
        <v>198</v>
      </c>
      <c r="C3562" s="637">
        <v>0</v>
      </c>
      <c r="D3562" s="635"/>
    </row>
    <row r="3563" spans="1:4" x14ac:dyDescent="0.2">
      <c r="A3563" s="635" t="s">
        <v>3850</v>
      </c>
      <c r="B3563" s="636">
        <v>220</v>
      </c>
      <c r="C3563" s="637">
        <v>213.74</v>
      </c>
      <c r="D3563" s="635"/>
    </row>
    <row r="3564" spans="1:4" x14ac:dyDescent="0.2">
      <c r="A3564" s="635" t="s">
        <v>3851</v>
      </c>
      <c r="B3564" s="636">
        <v>180</v>
      </c>
      <c r="C3564" s="637">
        <v>57.06</v>
      </c>
      <c r="D3564" s="635"/>
    </row>
    <row r="3565" spans="1:4" x14ac:dyDescent="0.2">
      <c r="A3565" s="635" t="s">
        <v>3852</v>
      </c>
      <c r="B3565" s="636">
        <v>132</v>
      </c>
      <c r="C3565" s="637">
        <v>0</v>
      </c>
      <c r="D3565" s="635"/>
    </row>
    <row r="3566" spans="1:4" x14ac:dyDescent="0.2">
      <c r="A3566" s="635" t="s">
        <v>3853</v>
      </c>
      <c r="B3566" s="636">
        <v>32</v>
      </c>
      <c r="C3566" s="637">
        <v>0</v>
      </c>
      <c r="D3566" s="635" t="s">
        <v>344</v>
      </c>
    </row>
    <row r="3567" spans="1:4" x14ac:dyDescent="0.2">
      <c r="A3567" s="635" t="s">
        <v>3854</v>
      </c>
      <c r="B3567" s="636">
        <v>273</v>
      </c>
      <c r="C3567" s="637">
        <v>866.23</v>
      </c>
      <c r="D3567" s="635"/>
    </row>
    <row r="3568" spans="1:4" x14ac:dyDescent="0.2">
      <c r="A3568" s="635" t="s">
        <v>3855</v>
      </c>
      <c r="B3568" s="636">
        <v>397</v>
      </c>
      <c r="C3568" s="637">
        <v>695.34</v>
      </c>
      <c r="D3568" s="635"/>
    </row>
    <row r="3569" spans="1:4" x14ac:dyDescent="0.2">
      <c r="A3569" s="635" t="s">
        <v>3856</v>
      </c>
      <c r="B3569" s="636">
        <v>215</v>
      </c>
      <c r="C3569" s="637">
        <v>0</v>
      </c>
      <c r="D3569" s="635"/>
    </row>
    <row r="3570" spans="1:4" x14ac:dyDescent="0.2">
      <c r="A3570" s="635" t="s">
        <v>3857</v>
      </c>
      <c r="B3570" s="636">
        <v>103</v>
      </c>
      <c r="C3570" s="637">
        <v>18.32</v>
      </c>
      <c r="D3570" s="635"/>
    </row>
    <row r="3571" spans="1:4" x14ac:dyDescent="0.2">
      <c r="A3571" s="635" t="s">
        <v>3858</v>
      </c>
      <c r="B3571" s="636">
        <v>236</v>
      </c>
      <c r="C3571" s="637">
        <v>0</v>
      </c>
      <c r="D3571" s="635"/>
    </row>
    <row r="3572" spans="1:4" x14ac:dyDescent="0.2">
      <c r="A3572" s="635" t="s">
        <v>3859</v>
      </c>
      <c r="B3572" s="636">
        <v>120</v>
      </c>
      <c r="C3572" s="637">
        <v>130.56</v>
      </c>
      <c r="D3572" s="635"/>
    </row>
    <row r="3573" spans="1:4" x14ac:dyDescent="0.2">
      <c r="A3573" s="635" t="s">
        <v>3860</v>
      </c>
      <c r="B3573" s="636">
        <v>130</v>
      </c>
      <c r="C3573" s="637">
        <v>19.690000000000001</v>
      </c>
      <c r="D3573" s="635"/>
    </row>
    <row r="3574" spans="1:4" x14ac:dyDescent="0.2">
      <c r="A3574" s="635" t="s">
        <v>3861</v>
      </c>
      <c r="B3574" s="636">
        <v>131</v>
      </c>
      <c r="C3574" s="637">
        <v>82.02</v>
      </c>
      <c r="D3574" s="635"/>
    </row>
    <row r="3575" spans="1:4" x14ac:dyDescent="0.2">
      <c r="A3575" s="635" t="s">
        <v>3862</v>
      </c>
      <c r="B3575" s="636">
        <v>483</v>
      </c>
      <c r="C3575" s="637">
        <v>303.66000000000003</v>
      </c>
      <c r="D3575" s="635"/>
    </row>
    <row r="3576" spans="1:4" x14ac:dyDescent="0.2">
      <c r="A3576" s="635" t="s">
        <v>3863</v>
      </c>
      <c r="B3576" s="636">
        <v>271</v>
      </c>
      <c r="C3576" s="637">
        <v>112.55</v>
      </c>
      <c r="D3576" s="635"/>
    </row>
    <row r="3577" spans="1:4" x14ac:dyDescent="0.2">
      <c r="A3577" s="635" t="s">
        <v>3864</v>
      </c>
      <c r="B3577" s="636">
        <v>373</v>
      </c>
      <c r="C3577" s="637">
        <v>36.65</v>
      </c>
      <c r="D3577" s="635"/>
    </row>
    <row r="3578" spans="1:4" x14ac:dyDescent="0.2">
      <c r="A3578" s="635" t="s">
        <v>3865</v>
      </c>
      <c r="B3578" s="636">
        <v>207</v>
      </c>
      <c r="C3578" s="637">
        <v>28.81</v>
      </c>
      <c r="D3578" s="635"/>
    </row>
    <row r="3579" spans="1:4" x14ac:dyDescent="0.2">
      <c r="A3579" s="635" t="s">
        <v>3866</v>
      </c>
      <c r="B3579" s="636">
        <v>45</v>
      </c>
      <c r="C3579" s="637">
        <v>74.28</v>
      </c>
      <c r="D3579" s="635"/>
    </row>
    <row r="3580" spans="1:4" x14ac:dyDescent="0.2">
      <c r="A3580" s="635" t="s">
        <v>3867</v>
      </c>
      <c r="B3580" s="636">
        <v>262</v>
      </c>
      <c r="C3580" s="637">
        <v>0</v>
      </c>
      <c r="D3580" s="635"/>
    </row>
    <row r="3581" spans="1:4" x14ac:dyDescent="0.2">
      <c r="A3581" s="635" t="s">
        <v>3868</v>
      </c>
      <c r="B3581" s="636">
        <v>363</v>
      </c>
      <c r="C3581" s="637">
        <v>227.91</v>
      </c>
      <c r="D3581" s="635"/>
    </row>
    <row r="3582" spans="1:4" x14ac:dyDescent="0.2">
      <c r="A3582" s="635" t="s">
        <v>3869</v>
      </c>
      <c r="B3582" s="636">
        <v>190</v>
      </c>
      <c r="C3582" s="637">
        <v>130.80000000000001</v>
      </c>
      <c r="D3582" s="635"/>
    </row>
    <row r="3583" spans="1:4" x14ac:dyDescent="0.2">
      <c r="A3583" s="635" t="s">
        <v>3870</v>
      </c>
      <c r="B3583" s="636">
        <v>151</v>
      </c>
      <c r="C3583" s="637">
        <v>500.16</v>
      </c>
      <c r="D3583" s="635"/>
    </row>
    <row r="3584" spans="1:4" x14ac:dyDescent="0.2">
      <c r="A3584" s="635" t="s">
        <v>3871</v>
      </c>
      <c r="B3584" s="636">
        <v>107</v>
      </c>
      <c r="C3584" s="637">
        <v>201.17</v>
      </c>
      <c r="D3584" s="635"/>
    </row>
    <row r="3585" spans="1:4" x14ac:dyDescent="0.2">
      <c r="A3585" s="635" t="s">
        <v>3873</v>
      </c>
      <c r="B3585" s="636">
        <v>34</v>
      </c>
      <c r="C3585" s="637">
        <v>0</v>
      </c>
      <c r="D3585" s="635" t="s">
        <v>344</v>
      </c>
    </row>
    <row r="3586" spans="1:4" x14ac:dyDescent="0.2">
      <c r="A3586" s="635" t="s">
        <v>3874</v>
      </c>
      <c r="B3586" s="636">
        <v>295</v>
      </c>
      <c r="C3586" s="637">
        <v>796.89</v>
      </c>
      <c r="D3586" s="635"/>
    </row>
    <row r="3587" spans="1:4" x14ac:dyDescent="0.2">
      <c r="A3587" s="635" t="s">
        <v>3875</v>
      </c>
      <c r="B3587" s="636">
        <v>336</v>
      </c>
      <c r="C3587" s="637">
        <v>14.61</v>
      </c>
      <c r="D3587" s="635"/>
    </row>
    <row r="3588" spans="1:4" x14ac:dyDescent="0.2">
      <c r="A3588" s="635" t="s">
        <v>3876</v>
      </c>
      <c r="B3588" s="636">
        <v>125</v>
      </c>
      <c r="C3588" s="637">
        <v>31.2</v>
      </c>
      <c r="D3588" s="635"/>
    </row>
    <row r="3589" spans="1:4" x14ac:dyDescent="0.2">
      <c r="A3589" s="635" t="s">
        <v>3877</v>
      </c>
      <c r="B3589" s="636">
        <v>257</v>
      </c>
      <c r="C3589" s="637">
        <v>0</v>
      </c>
      <c r="D3589" s="635"/>
    </row>
    <row r="3590" spans="1:4" x14ac:dyDescent="0.2">
      <c r="A3590" s="635" t="s">
        <v>3878</v>
      </c>
      <c r="B3590" s="636">
        <v>156</v>
      </c>
      <c r="C3590" s="637">
        <v>535.23</v>
      </c>
      <c r="D3590" s="635"/>
    </row>
    <row r="3591" spans="1:4" x14ac:dyDescent="0.2">
      <c r="A3591" s="635" t="s">
        <v>6731</v>
      </c>
      <c r="B3591" s="636">
        <v>88</v>
      </c>
      <c r="C3591" s="637">
        <v>0</v>
      </c>
      <c r="D3591" s="635"/>
    </row>
    <row r="3592" spans="1:4" x14ac:dyDescent="0.2">
      <c r="A3592" s="635" t="s">
        <v>3879</v>
      </c>
      <c r="B3592" s="636">
        <v>183</v>
      </c>
      <c r="C3592" s="637">
        <v>0</v>
      </c>
      <c r="D3592" s="635"/>
    </row>
    <row r="3593" spans="1:4" x14ac:dyDescent="0.2">
      <c r="A3593" s="635" t="s">
        <v>3880</v>
      </c>
      <c r="B3593" s="636">
        <v>264</v>
      </c>
      <c r="C3593" s="637">
        <v>0</v>
      </c>
      <c r="D3593" s="635"/>
    </row>
    <row r="3594" spans="1:4" x14ac:dyDescent="0.2">
      <c r="A3594" s="635" t="s">
        <v>3881</v>
      </c>
      <c r="B3594" s="636">
        <v>288</v>
      </c>
      <c r="C3594" s="637">
        <v>22.36</v>
      </c>
      <c r="D3594" s="635"/>
    </row>
    <row r="3595" spans="1:4" x14ac:dyDescent="0.2">
      <c r="A3595" s="635" t="s">
        <v>3882</v>
      </c>
      <c r="B3595" s="636">
        <v>171</v>
      </c>
      <c r="C3595" s="637">
        <v>7.81</v>
      </c>
      <c r="D3595" s="635"/>
    </row>
    <row r="3596" spans="1:4" x14ac:dyDescent="0.2">
      <c r="A3596" s="635" t="s">
        <v>3883</v>
      </c>
      <c r="B3596" s="636">
        <v>274</v>
      </c>
      <c r="C3596" s="637">
        <v>0</v>
      </c>
      <c r="D3596" s="635"/>
    </row>
    <row r="3597" spans="1:4" x14ac:dyDescent="0.2">
      <c r="A3597" s="635" t="s">
        <v>3884</v>
      </c>
      <c r="B3597" s="636">
        <v>185</v>
      </c>
      <c r="C3597" s="637">
        <v>0</v>
      </c>
      <c r="D3597" s="635"/>
    </row>
    <row r="3598" spans="1:4" x14ac:dyDescent="0.2">
      <c r="A3598" s="635" t="s">
        <v>3885</v>
      </c>
      <c r="B3598" s="636">
        <v>306</v>
      </c>
      <c r="C3598" s="637">
        <v>120.46</v>
      </c>
      <c r="D3598" s="635"/>
    </row>
    <row r="3599" spans="1:4" x14ac:dyDescent="0.2">
      <c r="A3599" s="635" t="s">
        <v>3886</v>
      </c>
      <c r="B3599" s="636">
        <v>224</v>
      </c>
      <c r="C3599" s="637">
        <v>0</v>
      </c>
      <c r="D3599" s="635"/>
    </row>
    <row r="3600" spans="1:4" x14ac:dyDescent="0.2">
      <c r="A3600" s="635" t="s">
        <v>3887</v>
      </c>
      <c r="B3600" s="636">
        <v>95</v>
      </c>
      <c r="C3600" s="637">
        <v>0</v>
      </c>
      <c r="D3600" s="635"/>
    </row>
    <row r="3601" spans="1:4" x14ac:dyDescent="0.2">
      <c r="A3601" s="635" t="s">
        <v>3888</v>
      </c>
      <c r="B3601" s="636">
        <v>216</v>
      </c>
      <c r="C3601" s="637">
        <v>199.2</v>
      </c>
      <c r="D3601" s="635"/>
    </row>
    <row r="3602" spans="1:4" x14ac:dyDescent="0.2">
      <c r="A3602" s="635" t="s">
        <v>3889</v>
      </c>
      <c r="B3602" s="636">
        <v>73</v>
      </c>
      <c r="C3602" s="637">
        <v>7.05</v>
      </c>
      <c r="D3602" s="635"/>
    </row>
    <row r="3603" spans="1:4" x14ac:dyDescent="0.2">
      <c r="A3603" s="635" t="s">
        <v>3890</v>
      </c>
      <c r="B3603" s="636">
        <v>221</v>
      </c>
      <c r="C3603" s="637">
        <v>94.09</v>
      </c>
      <c r="D3603" s="635"/>
    </row>
    <row r="3604" spans="1:4" x14ac:dyDescent="0.2">
      <c r="A3604" s="635" t="s">
        <v>3891</v>
      </c>
      <c r="B3604" s="636">
        <v>71</v>
      </c>
      <c r="C3604" s="637">
        <v>0</v>
      </c>
      <c r="D3604" s="635"/>
    </row>
    <row r="3605" spans="1:4" x14ac:dyDescent="0.2">
      <c r="A3605" s="635" t="s">
        <v>3892</v>
      </c>
      <c r="B3605" s="636">
        <v>218</v>
      </c>
      <c r="C3605" s="637">
        <v>124.24</v>
      </c>
      <c r="D3605" s="635"/>
    </row>
    <row r="3606" spans="1:4" x14ac:dyDescent="0.2">
      <c r="A3606" s="635" t="s">
        <v>3893</v>
      </c>
      <c r="B3606" s="636">
        <v>255</v>
      </c>
      <c r="C3606" s="637">
        <v>0</v>
      </c>
      <c r="D3606" s="635"/>
    </row>
    <row r="3607" spans="1:4" x14ac:dyDescent="0.2">
      <c r="A3607" s="635" t="s">
        <v>3894</v>
      </c>
      <c r="B3607" s="636">
        <v>371</v>
      </c>
      <c r="C3607" s="637">
        <v>122.93</v>
      </c>
      <c r="D3607" s="635"/>
    </row>
    <row r="3608" spans="1:4" x14ac:dyDescent="0.2">
      <c r="A3608" s="635" t="s">
        <v>3895</v>
      </c>
      <c r="B3608" s="636">
        <v>467</v>
      </c>
      <c r="C3608" s="637">
        <v>0</v>
      </c>
      <c r="D3608" s="635"/>
    </row>
    <row r="3609" spans="1:4" x14ac:dyDescent="0.2">
      <c r="A3609" s="635" t="s">
        <v>3896</v>
      </c>
      <c r="B3609" s="636">
        <v>258</v>
      </c>
      <c r="C3609" s="637">
        <v>693.32</v>
      </c>
      <c r="D3609" s="635"/>
    </row>
    <row r="3610" spans="1:4" x14ac:dyDescent="0.2">
      <c r="A3610" s="635" t="s">
        <v>3897</v>
      </c>
      <c r="B3610" s="636">
        <v>170</v>
      </c>
      <c r="C3610" s="637">
        <v>544.53</v>
      </c>
      <c r="D3610" s="635"/>
    </row>
    <row r="3611" spans="1:4" x14ac:dyDescent="0.2">
      <c r="A3611" s="635" t="s">
        <v>3898</v>
      </c>
      <c r="B3611" s="636">
        <v>127</v>
      </c>
      <c r="C3611" s="637">
        <v>0</v>
      </c>
      <c r="D3611" s="635"/>
    </row>
    <row r="3612" spans="1:4" x14ac:dyDescent="0.2">
      <c r="A3612" s="635" t="s">
        <v>3899</v>
      </c>
      <c r="B3612" s="636">
        <v>33</v>
      </c>
      <c r="C3612" s="637">
        <v>0</v>
      </c>
      <c r="D3612" s="635" t="s">
        <v>344</v>
      </c>
    </row>
    <row r="3613" spans="1:4" x14ac:dyDescent="0.2">
      <c r="A3613" s="635" t="s">
        <v>3900</v>
      </c>
      <c r="B3613" s="636">
        <v>256</v>
      </c>
      <c r="C3613" s="637">
        <v>0</v>
      </c>
      <c r="D3613" s="635"/>
    </row>
    <row r="3614" spans="1:4" x14ac:dyDescent="0.2">
      <c r="A3614" s="635" t="s">
        <v>3901</v>
      </c>
      <c r="B3614" s="636">
        <v>487</v>
      </c>
      <c r="C3614" s="637">
        <v>0</v>
      </c>
      <c r="D3614" s="635"/>
    </row>
    <row r="3615" spans="1:4" x14ac:dyDescent="0.2">
      <c r="A3615" s="635" t="s">
        <v>3902</v>
      </c>
      <c r="B3615" s="636">
        <v>115</v>
      </c>
      <c r="C3615" s="637">
        <v>0</v>
      </c>
      <c r="D3615" s="635"/>
    </row>
    <row r="3616" spans="1:4" x14ac:dyDescent="0.2">
      <c r="A3616" s="635" t="s">
        <v>3903</v>
      </c>
      <c r="B3616" s="636">
        <v>89</v>
      </c>
      <c r="C3616" s="637">
        <v>0</v>
      </c>
      <c r="D3616" s="635"/>
    </row>
    <row r="3617" spans="1:4" x14ac:dyDescent="0.2">
      <c r="A3617" s="635" t="s">
        <v>3904</v>
      </c>
      <c r="B3617" s="636">
        <v>115</v>
      </c>
      <c r="C3617" s="637">
        <v>0</v>
      </c>
      <c r="D3617" s="635"/>
    </row>
    <row r="3618" spans="1:4" x14ac:dyDescent="0.2">
      <c r="A3618" s="635" t="s">
        <v>3905</v>
      </c>
      <c r="B3618" s="636">
        <v>328</v>
      </c>
      <c r="C3618" s="637">
        <v>0</v>
      </c>
      <c r="D3618" s="635"/>
    </row>
    <row r="3619" spans="1:4" x14ac:dyDescent="0.2">
      <c r="A3619" s="635" t="s">
        <v>3906</v>
      </c>
      <c r="B3619" s="636">
        <v>351</v>
      </c>
      <c r="C3619" s="637">
        <v>0</v>
      </c>
      <c r="D3619" s="635"/>
    </row>
    <row r="3620" spans="1:4" x14ac:dyDescent="0.2">
      <c r="A3620" s="635" t="s">
        <v>3907</v>
      </c>
      <c r="B3620" s="636">
        <v>346</v>
      </c>
      <c r="C3620" s="637">
        <v>331.01</v>
      </c>
      <c r="D3620" s="635"/>
    </row>
    <row r="3621" spans="1:4" x14ac:dyDescent="0.2">
      <c r="A3621" s="635" t="s">
        <v>3908</v>
      </c>
      <c r="B3621" s="636">
        <v>205</v>
      </c>
      <c r="C3621" s="637">
        <v>661.66</v>
      </c>
      <c r="D3621" s="635"/>
    </row>
    <row r="3622" spans="1:4" x14ac:dyDescent="0.2">
      <c r="A3622" s="635" t="s">
        <v>3909</v>
      </c>
      <c r="B3622" s="636">
        <v>199</v>
      </c>
      <c r="C3622" s="637">
        <v>179.22</v>
      </c>
      <c r="D3622" s="635"/>
    </row>
    <row r="3623" spans="1:4" x14ac:dyDescent="0.2">
      <c r="A3623" s="635" t="s">
        <v>3910</v>
      </c>
      <c r="B3623" s="636">
        <v>234</v>
      </c>
      <c r="C3623" s="637">
        <v>0</v>
      </c>
      <c r="D3623" s="635"/>
    </row>
    <row r="3624" spans="1:4" x14ac:dyDescent="0.2">
      <c r="A3624" s="635" t="s">
        <v>3911</v>
      </c>
      <c r="B3624" s="636">
        <v>80</v>
      </c>
      <c r="C3624" s="637">
        <v>0</v>
      </c>
      <c r="D3624" s="635"/>
    </row>
    <row r="3625" spans="1:4" x14ac:dyDescent="0.2">
      <c r="A3625" s="635" t="s">
        <v>3912</v>
      </c>
      <c r="B3625" s="636">
        <v>500</v>
      </c>
      <c r="C3625" s="637">
        <v>0</v>
      </c>
      <c r="D3625" s="635"/>
    </row>
    <row r="3626" spans="1:4" x14ac:dyDescent="0.2">
      <c r="A3626" s="635" t="s">
        <v>3913</v>
      </c>
      <c r="B3626" s="636">
        <v>117</v>
      </c>
      <c r="C3626" s="637">
        <v>287.06</v>
      </c>
      <c r="D3626" s="635"/>
    </row>
    <row r="3627" spans="1:4" x14ac:dyDescent="0.2">
      <c r="A3627" s="635" t="s">
        <v>3914</v>
      </c>
      <c r="B3627" s="636">
        <v>93</v>
      </c>
      <c r="C3627" s="637">
        <v>0</v>
      </c>
      <c r="D3627" s="635"/>
    </row>
    <row r="3628" spans="1:4" x14ac:dyDescent="0.2">
      <c r="A3628" s="635" t="s">
        <v>3915</v>
      </c>
      <c r="B3628" s="636">
        <v>255</v>
      </c>
      <c r="C3628" s="637">
        <v>592.15</v>
      </c>
      <c r="D3628" s="635"/>
    </row>
    <row r="3629" spans="1:4" x14ac:dyDescent="0.2">
      <c r="A3629" s="635" t="s">
        <v>3916</v>
      </c>
      <c r="B3629" s="636">
        <v>39</v>
      </c>
      <c r="C3629" s="637">
        <v>0</v>
      </c>
      <c r="D3629" s="635" t="s">
        <v>344</v>
      </c>
    </row>
    <row r="3630" spans="1:4" x14ac:dyDescent="0.2">
      <c r="A3630" s="635" t="s">
        <v>3917</v>
      </c>
      <c r="B3630" s="636">
        <v>149</v>
      </c>
      <c r="C3630" s="637">
        <v>71.489999999999995</v>
      </c>
      <c r="D3630" s="635"/>
    </row>
    <row r="3631" spans="1:4" x14ac:dyDescent="0.2">
      <c r="A3631" s="635" t="s">
        <v>3918</v>
      </c>
      <c r="B3631" s="636">
        <v>196</v>
      </c>
      <c r="C3631" s="637">
        <v>220.63</v>
      </c>
      <c r="D3631" s="635"/>
    </row>
    <row r="3632" spans="1:4" x14ac:dyDescent="0.2">
      <c r="A3632" s="635" t="s">
        <v>3919</v>
      </c>
      <c r="B3632" s="636">
        <v>122</v>
      </c>
      <c r="C3632" s="637">
        <v>0</v>
      </c>
      <c r="D3632" s="635"/>
    </row>
    <row r="3633" spans="1:4" x14ac:dyDescent="0.2">
      <c r="A3633" s="635" t="s">
        <v>3920</v>
      </c>
      <c r="B3633" s="636">
        <v>88</v>
      </c>
      <c r="C3633" s="637">
        <v>57.83</v>
      </c>
      <c r="D3633" s="635"/>
    </row>
    <row r="3634" spans="1:4" x14ac:dyDescent="0.2">
      <c r="A3634" s="635" t="s">
        <v>3921</v>
      </c>
      <c r="B3634" s="636">
        <v>182</v>
      </c>
      <c r="C3634" s="637">
        <v>0</v>
      </c>
      <c r="D3634" s="635"/>
    </row>
    <row r="3635" spans="1:4" x14ac:dyDescent="0.2">
      <c r="A3635" s="635" t="s">
        <v>3922</v>
      </c>
      <c r="B3635" s="636">
        <v>78</v>
      </c>
      <c r="C3635" s="637">
        <v>0</v>
      </c>
      <c r="D3635" s="635"/>
    </row>
    <row r="3636" spans="1:4" x14ac:dyDescent="0.2">
      <c r="A3636" s="635" t="s">
        <v>3923</v>
      </c>
      <c r="B3636" s="636">
        <v>183</v>
      </c>
      <c r="C3636" s="637">
        <v>21.87</v>
      </c>
      <c r="D3636" s="635"/>
    </row>
    <row r="3637" spans="1:4" x14ac:dyDescent="0.2">
      <c r="A3637" s="635" t="s">
        <v>3924</v>
      </c>
      <c r="B3637" s="636">
        <v>317</v>
      </c>
      <c r="C3637" s="637">
        <v>111.58</v>
      </c>
      <c r="D3637" s="635"/>
    </row>
    <row r="3638" spans="1:4" x14ac:dyDescent="0.2">
      <c r="A3638" s="635" t="s">
        <v>3925</v>
      </c>
      <c r="B3638" s="636">
        <v>234</v>
      </c>
      <c r="C3638" s="637">
        <v>419.38</v>
      </c>
      <c r="D3638" s="635"/>
    </row>
    <row r="3639" spans="1:4" x14ac:dyDescent="0.2">
      <c r="A3639" s="635" t="s">
        <v>3926</v>
      </c>
      <c r="B3639" s="636">
        <v>63</v>
      </c>
      <c r="C3639" s="637">
        <v>0</v>
      </c>
      <c r="D3639" s="635"/>
    </row>
    <row r="3640" spans="1:4" x14ac:dyDescent="0.2">
      <c r="A3640" s="635" t="s">
        <v>3927</v>
      </c>
      <c r="B3640" s="636">
        <v>209</v>
      </c>
      <c r="C3640" s="637">
        <v>0</v>
      </c>
      <c r="D3640" s="635"/>
    </row>
    <row r="3641" spans="1:4" x14ac:dyDescent="0.2">
      <c r="A3641" s="635" t="s">
        <v>3928</v>
      </c>
      <c r="B3641" s="636">
        <v>145</v>
      </c>
      <c r="C3641" s="637">
        <v>0</v>
      </c>
      <c r="D3641" s="635"/>
    </row>
    <row r="3642" spans="1:4" x14ac:dyDescent="0.2">
      <c r="A3642" s="635" t="s">
        <v>3929</v>
      </c>
      <c r="B3642" s="636">
        <v>86</v>
      </c>
      <c r="C3642" s="637">
        <v>0</v>
      </c>
      <c r="D3642" s="635"/>
    </row>
    <row r="3643" spans="1:4" x14ac:dyDescent="0.2">
      <c r="A3643" s="635" t="s">
        <v>3930</v>
      </c>
      <c r="B3643" s="636">
        <v>271</v>
      </c>
      <c r="C3643" s="637">
        <v>4.9800000000000004</v>
      </c>
      <c r="D3643" s="635"/>
    </row>
    <row r="3644" spans="1:4" x14ac:dyDescent="0.2">
      <c r="A3644" s="635" t="s">
        <v>3931</v>
      </c>
      <c r="B3644" s="636">
        <v>199</v>
      </c>
      <c r="C3644" s="637">
        <v>0</v>
      </c>
      <c r="D3644" s="635"/>
    </row>
    <row r="3645" spans="1:4" x14ac:dyDescent="0.2">
      <c r="A3645" s="635" t="s">
        <v>3932</v>
      </c>
      <c r="B3645" s="636">
        <v>306</v>
      </c>
      <c r="C3645" s="637">
        <v>0</v>
      </c>
      <c r="D3645" s="635"/>
    </row>
    <row r="3646" spans="1:4" x14ac:dyDescent="0.2">
      <c r="A3646" s="635" t="s">
        <v>3933</v>
      </c>
      <c r="B3646" s="636">
        <v>181</v>
      </c>
      <c r="C3646" s="637">
        <v>47.16</v>
      </c>
      <c r="D3646" s="635"/>
    </row>
    <row r="3647" spans="1:4" x14ac:dyDescent="0.2">
      <c r="A3647" s="635" t="s">
        <v>3934</v>
      </c>
      <c r="B3647" s="636">
        <v>185</v>
      </c>
      <c r="C3647" s="637">
        <v>30.16</v>
      </c>
      <c r="D3647" s="635"/>
    </row>
    <row r="3648" spans="1:4" x14ac:dyDescent="0.2">
      <c r="A3648" s="635" t="s">
        <v>3935</v>
      </c>
      <c r="B3648" s="636">
        <v>96</v>
      </c>
      <c r="C3648" s="637">
        <v>214.14</v>
      </c>
      <c r="D3648" s="635"/>
    </row>
    <row r="3649" spans="1:4" x14ac:dyDescent="0.2">
      <c r="A3649" s="635" t="s">
        <v>3936</v>
      </c>
      <c r="B3649" s="636">
        <v>197</v>
      </c>
      <c r="C3649" s="637">
        <v>73.08</v>
      </c>
      <c r="D3649" s="635"/>
    </row>
    <row r="3650" spans="1:4" x14ac:dyDescent="0.2">
      <c r="A3650" s="635" t="s">
        <v>3937</v>
      </c>
      <c r="B3650" s="636">
        <v>192</v>
      </c>
      <c r="C3650" s="637">
        <v>27.09</v>
      </c>
      <c r="D3650" s="635"/>
    </row>
    <row r="3651" spans="1:4" x14ac:dyDescent="0.2">
      <c r="A3651" s="635" t="s">
        <v>3938</v>
      </c>
      <c r="B3651" s="636">
        <v>412</v>
      </c>
      <c r="C3651" s="637">
        <v>0</v>
      </c>
      <c r="D3651" s="635"/>
    </row>
    <row r="3652" spans="1:4" x14ac:dyDescent="0.2">
      <c r="A3652" s="635" t="s">
        <v>3939</v>
      </c>
      <c r="B3652" s="636">
        <v>147</v>
      </c>
      <c r="C3652" s="637">
        <v>0</v>
      </c>
      <c r="D3652" s="635"/>
    </row>
    <row r="3653" spans="1:4" x14ac:dyDescent="0.2">
      <c r="A3653" s="635" t="s">
        <v>3940</v>
      </c>
      <c r="B3653" s="636">
        <v>338</v>
      </c>
      <c r="C3653" s="637">
        <v>0</v>
      </c>
      <c r="D3653" s="635"/>
    </row>
    <row r="3654" spans="1:4" x14ac:dyDescent="0.2">
      <c r="A3654" s="635" t="s">
        <v>3941</v>
      </c>
      <c r="B3654" s="636">
        <v>376</v>
      </c>
      <c r="C3654" s="637">
        <v>44.67</v>
      </c>
      <c r="D3654" s="635"/>
    </row>
    <row r="3655" spans="1:4" x14ac:dyDescent="0.2">
      <c r="A3655" s="635" t="s">
        <v>3942</v>
      </c>
      <c r="B3655" s="636">
        <v>197</v>
      </c>
      <c r="C3655" s="637">
        <v>0</v>
      </c>
      <c r="D3655" s="635"/>
    </row>
    <row r="3656" spans="1:4" x14ac:dyDescent="0.2">
      <c r="A3656" s="635" t="s">
        <v>3943</v>
      </c>
      <c r="B3656" s="636">
        <v>372</v>
      </c>
      <c r="C3656" s="637">
        <v>57.65</v>
      </c>
      <c r="D3656" s="635"/>
    </row>
    <row r="3657" spans="1:4" x14ac:dyDescent="0.2">
      <c r="A3657" s="635" t="s">
        <v>3944</v>
      </c>
      <c r="B3657" s="636">
        <v>235</v>
      </c>
      <c r="C3657" s="637">
        <v>528.45000000000005</v>
      </c>
      <c r="D3657" s="635"/>
    </row>
    <row r="3658" spans="1:4" x14ac:dyDescent="0.2">
      <c r="A3658" s="635" t="s">
        <v>3945</v>
      </c>
      <c r="B3658" s="636">
        <v>209</v>
      </c>
      <c r="C3658" s="637">
        <v>0</v>
      </c>
      <c r="D3658" s="635"/>
    </row>
    <row r="3659" spans="1:4" x14ac:dyDescent="0.2">
      <c r="A3659" s="635" t="s">
        <v>3946</v>
      </c>
      <c r="B3659" s="636">
        <v>203</v>
      </c>
      <c r="C3659" s="637">
        <v>12.24</v>
      </c>
      <c r="D3659" s="635"/>
    </row>
    <row r="3660" spans="1:4" x14ac:dyDescent="0.2">
      <c r="A3660" s="635" t="s">
        <v>3947</v>
      </c>
      <c r="B3660" s="636">
        <v>526</v>
      </c>
      <c r="C3660" s="637">
        <v>0</v>
      </c>
      <c r="D3660" s="635"/>
    </row>
    <row r="3661" spans="1:4" x14ac:dyDescent="0.2">
      <c r="A3661" s="635" t="s">
        <v>3948</v>
      </c>
      <c r="B3661" s="636">
        <v>217</v>
      </c>
      <c r="C3661" s="637">
        <v>0</v>
      </c>
      <c r="D3661" s="635"/>
    </row>
    <row r="3662" spans="1:4" x14ac:dyDescent="0.2">
      <c r="A3662" s="635" t="s">
        <v>3949</v>
      </c>
      <c r="B3662" s="636">
        <v>100</v>
      </c>
      <c r="C3662" s="637">
        <v>0</v>
      </c>
      <c r="D3662" s="635"/>
    </row>
    <row r="3663" spans="1:4" x14ac:dyDescent="0.2">
      <c r="A3663" s="635" t="s">
        <v>3950</v>
      </c>
      <c r="B3663" s="636">
        <v>158</v>
      </c>
      <c r="C3663" s="637">
        <v>2.74</v>
      </c>
      <c r="D3663" s="635"/>
    </row>
    <row r="3664" spans="1:4" x14ac:dyDescent="0.2">
      <c r="A3664" s="635" t="s">
        <v>3951</v>
      </c>
      <c r="B3664" s="636">
        <v>813</v>
      </c>
      <c r="C3664" s="637">
        <v>0</v>
      </c>
      <c r="D3664" s="635"/>
    </row>
    <row r="3665" spans="1:4" x14ac:dyDescent="0.2">
      <c r="A3665" s="635" t="s">
        <v>3952</v>
      </c>
      <c r="B3665" s="636">
        <v>244</v>
      </c>
      <c r="C3665" s="637">
        <v>0</v>
      </c>
      <c r="D3665" s="635"/>
    </row>
    <row r="3666" spans="1:4" x14ac:dyDescent="0.2">
      <c r="A3666" s="635" t="s">
        <v>3953</v>
      </c>
      <c r="B3666" s="636">
        <v>303</v>
      </c>
      <c r="C3666" s="637">
        <v>31.59</v>
      </c>
      <c r="D3666" s="635"/>
    </row>
    <row r="3667" spans="1:4" x14ac:dyDescent="0.2">
      <c r="A3667" s="635" t="s">
        <v>3954</v>
      </c>
      <c r="B3667" s="636">
        <v>430</v>
      </c>
      <c r="C3667" s="637">
        <v>0</v>
      </c>
      <c r="D3667" s="635"/>
    </row>
    <row r="3668" spans="1:4" x14ac:dyDescent="0.2">
      <c r="A3668" s="635" t="s">
        <v>3955</v>
      </c>
      <c r="B3668" s="636">
        <v>108</v>
      </c>
      <c r="C3668" s="637">
        <v>360.53</v>
      </c>
      <c r="D3668" s="635"/>
    </row>
    <row r="3669" spans="1:4" x14ac:dyDescent="0.2">
      <c r="A3669" s="635" t="s">
        <v>3956</v>
      </c>
      <c r="B3669" s="636">
        <v>142</v>
      </c>
      <c r="C3669" s="637">
        <v>421.83</v>
      </c>
      <c r="D3669" s="635"/>
    </row>
    <row r="3670" spans="1:4" x14ac:dyDescent="0.2">
      <c r="A3670" s="635" t="s">
        <v>3957</v>
      </c>
      <c r="B3670" s="636">
        <v>219</v>
      </c>
      <c r="C3670" s="637">
        <v>120.67</v>
      </c>
      <c r="D3670" s="635"/>
    </row>
    <row r="3671" spans="1:4" x14ac:dyDescent="0.2">
      <c r="A3671" s="635" t="s">
        <v>3958</v>
      </c>
      <c r="B3671" s="636">
        <v>123</v>
      </c>
      <c r="C3671" s="637">
        <v>0</v>
      </c>
      <c r="D3671" s="635"/>
    </row>
    <row r="3672" spans="1:4" x14ac:dyDescent="0.2">
      <c r="A3672" s="635" t="s">
        <v>3959</v>
      </c>
      <c r="B3672" s="636">
        <v>75</v>
      </c>
      <c r="C3672" s="637">
        <v>0</v>
      </c>
      <c r="D3672" s="635"/>
    </row>
    <row r="3673" spans="1:4" x14ac:dyDescent="0.2">
      <c r="A3673" s="635" t="s">
        <v>3960</v>
      </c>
      <c r="B3673" s="636">
        <v>245</v>
      </c>
      <c r="C3673" s="637">
        <v>0</v>
      </c>
      <c r="D3673" s="635"/>
    </row>
    <row r="3674" spans="1:4" x14ac:dyDescent="0.2">
      <c r="A3674" s="635" t="s">
        <v>3961</v>
      </c>
      <c r="B3674" s="636">
        <v>217</v>
      </c>
      <c r="C3674" s="637">
        <v>0</v>
      </c>
      <c r="D3674" s="635"/>
    </row>
    <row r="3675" spans="1:4" x14ac:dyDescent="0.2">
      <c r="A3675" s="635" t="s">
        <v>3962</v>
      </c>
      <c r="B3675" s="636">
        <v>76</v>
      </c>
      <c r="C3675" s="637">
        <v>32.840000000000003</v>
      </c>
      <c r="D3675" s="635"/>
    </row>
    <row r="3676" spans="1:4" x14ac:dyDescent="0.2">
      <c r="A3676" s="635" t="s">
        <v>3963</v>
      </c>
      <c r="B3676" s="636">
        <v>207</v>
      </c>
      <c r="C3676" s="637">
        <v>33.85</v>
      </c>
      <c r="D3676" s="635"/>
    </row>
    <row r="3677" spans="1:4" x14ac:dyDescent="0.2">
      <c r="A3677" s="635" t="s">
        <v>3964</v>
      </c>
      <c r="B3677" s="636">
        <v>57</v>
      </c>
      <c r="C3677" s="637">
        <v>0</v>
      </c>
      <c r="D3677" s="635"/>
    </row>
    <row r="3678" spans="1:4" x14ac:dyDescent="0.2">
      <c r="A3678" s="635" t="s">
        <v>3965</v>
      </c>
      <c r="B3678" s="636">
        <v>792</v>
      </c>
      <c r="C3678" s="637">
        <v>2894.96</v>
      </c>
      <c r="D3678" s="635"/>
    </row>
    <row r="3679" spans="1:4" x14ac:dyDescent="0.2">
      <c r="A3679" s="635" t="s">
        <v>3966</v>
      </c>
      <c r="B3679" s="636">
        <v>87</v>
      </c>
      <c r="C3679" s="637">
        <v>0</v>
      </c>
      <c r="D3679" s="635"/>
    </row>
    <row r="3680" spans="1:4" x14ac:dyDescent="0.2">
      <c r="A3680" s="635" t="s">
        <v>3967</v>
      </c>
      <c r="B3680" s="636">
        <v>324</v>
      </c>
      <c r="C3680" s="637">
        <v>103.64</v>
      </c>
      <c r="D3680" s="635"/>
    </row>
    <row r="3681" spans="1:4" x14ac:dyDescent="0.2">
      <c r="A3681" s="635" t="s">
        <v>3968</v>
      </c>
      <c r="B3681" s="636">
        <v>124</v>
      </c>
      <c r="C3681" s="637">
        <v>83.24</v>
      </c>
      <c r="D3681" s="635"/>
    </row>
    <row r="3682" spans="1:4" x14ac:dyDescent="0.2">
      <c r="A3682" s="635" t="s">
        <v>3969</v>
      </c>
      <c r="B3682" s="636">
        <v>215</v>
      </c>
      <c r="C3682" s="637">
        <v>24.19</v>
      </c>
      <c r="D3682" s="635"/>
    </row>
    <row r="3683" spans="1:4" x14ac:dyDescent="0.2">
      <c r="A3683" s="635" t="s">
        <v>3970</v>
      </c>
      <c r="B3683" s="636">
        <v>454</v>
      </c>
      <c r="C3683" s="637">
        <v>0</v>
      </c>
      <c r="D3683" s="635"/>
    </row>
    <row r="3684" spans="1:4" x14ac:dyDescent="0.2">
      <c r="A3684" s="635" t="s">
        <v>3971</v>
      </c>
      <c r="B3684" s="636">
        <v>217</v>
      </c>
      <c r="C3684" s="637">
        <v>0</v>
      </c>
      <c r="D3684" s="635"/>
    </row>
    <row r="3685" spans="1:4" x14ac:dyDescent="0.2">
      <c r="A3685" s="635" t="s">
        <v>3972</v>
      </c>
      <c r="B3685" s="636">
        <v>442</v>
      </c>
      <c r="C3685" s="637">
        <v>0</v>
      </c>
      <c r="D3685" s="635"/>
    </row>
    <row r="3686" spans="1:4" x14ac:dyDescent="0.2">
      <c r="A3686" s="635" t="s">
        <v>3973</v>
      </c>
      <c r="B3686" s="636">
        <v>143</v>
      </c>
      <c r="C3686" s="637">
        <v>0</v>
      </c>
      <c r="D3686" s="635"/>
    </row>
    <row r="3687" spans="1:4" x14ac:dyDescent="0.2">
      <c r="A3687" s="635" t="s">
        <v>3974</v>
      </c>
      <c r="B3687" s="636">
        <v>212</v>
      </c>
      <c r="C3687" s="637">
        <v>0</v>
      </c>
      <c r="D3687" s="635"/>
    </row>
    <row r="3688" spans="1:4" x14ac:dyDescent="0.2">
      <c r="A3688" s="635" t="s">
        <v>3975</v>
      </c>
      <c r="B3688" s="636">
        <v>264</v>
      </c>
      <c r="C3688" s="637">
        <v>136.68</v>
      </c>
      <c r="D3688" s="635"/>
    </row>
    <row r="3689" spans="1:4" x14ac:dyDescent="0.2">
      <c r="A3689" s="635" t="s">
        <v>3976</v>
      </c>
      <c r="B3689" s="636">
        <v>78</v>
      </c>
      <c r="C3689" s="637">
        <v>283.19</v>
      </c>
      <c r="D3689" s="635"/>
    </row>
    <row r="3690" spans="1:4" x14ac:dyDescent="0.2">
      <c r="A3690" s="635" t="s">
        <v>3977</v>
      </c>
      <c r="B3690" s="636">
        <v>52</v>
      </c>
      <c r="C3690" s="637">
        <v>0</v>
      </c>
      <c r="D3690" s="635"/>
    </row>
    <row r="3691" spans="1:4" x14ac:dyDescent="0.2">
      <c r="A3691" s="635" t="s">
        <v>3978</v>
      </c>
      <c r="B3691" s="636">
        <v>117</v>
      </c>
      <c r="C3691" s="637">
        <v>0</v>
      </c>
      <c r="D3691" s="635"/>
    </row>
    <row r="3692" spans="1:4" x14ac:dyDescent="0.2">
      <c r="A3692" s="635" t="s">
        <v>3979</v>
      </c>
      <c r="B3692" s="636">
        <v>177</v>
      </c>
      <c r="C3692" s="637">
        <v>41.65</v>
      </c>
      <c r="D3692" s="635"/>
    </row>
    <row r="3693" spans="1:4" x14ac:dyDescent="0.2">
      <c r="A3693" s="635" t="s">
        <v>3980</v>
      </c>
      <c r="B3693" s="636">
        <v>136</v>
      </c>
      <c r="C3693" s="637">
        <v>146.76</v>
      </c>
      <c r="D3693" s="635"/>
    </row>
    <row r="3694" spans="1:4" x14ac:dyDescent="0.2">
      <c r="A3694" s="635" t="s">
        <v>3981</v>
      </c>
      <c r="B3694" s="636">
        <v>43</v>
      </c>
      <c r="C3694" s="637">
        <v>0</v>
      </c>
      <c r="D3694" s="635"/>
    </row>
    <row r="3695" spans="1:4" x14ac:dyDescent="0.2">
      <c r="A3695" s="635" t="s">
        <v>3982</v>
      </c>
      <c r="B3695" s="636">
        <v>363</v>
      </c>
      <c r="C3695" s="637">
        <v>668.77</v>
      </c>
      <c r="D3695" s="635"/>
    </row>
    <row r="3696" spans="1:4" x14ac:dyDescent="0.2">
      <c r="A3696" s="635" t="s">
        <v>3983</v>
      </c>
      <c r="B3696" s="636">
        <v>120</v>
      </c>
      <c r="C3696" s="637">
        <v>17.93</v>
      </c>
      <c r="D3696" s="635"/>
    </row>
    <row r="3697" spans="1:4" x14ac:dyDescent="0.2">
      <c r="A3697" s="635" t="s">
        <v>3984</v>
      </c>
      <c r="B3697" s="636">
        <v>233</v>
      </c>
      <c r="C3697" s="637">
        <v>0</v>
      </c>
      <c r="D3697" s="635"/>
    </row>
    <row r="3698" spans="1:4" x14ac:dyDescent="0.2">
      <c r="A3698" s="635" t="s">
        <v>3985</v>
      </c>
      <c r="B3698" s="636">
        <v>261</v>
      </c>
      <c r="C3698" s="637">
        <v>83.86</v>
      </c>
      <c r="D3698" s="635"/>
    </row>
    <row r="3699" spans="1:4" x14ac:dyDescent="0.2">
      <c r="A3699" s="635" t="s">
        <v>3986</v>
      </c>
      <c r="B3699" s="636">
        <v>28</v>
      </c>
      <c r="C3699" s="637">
        <v>0</v>
      </c>
      <c r="D3699" s="635" t="s">
        <v>344</v>
      </c>
    </row>
    <row r="3700" spans="1:4" x14ac:dyDescent="0.2">
      <c r="A3700" s="635" t="s">
        <v>3987</v>
      </c>
      <c r="B3700" s="636">
        <v>50</v>
      </c>
      <c r="C3700" s="637">
        <v>14.3</v>
      </c>
      <c r="D3700" s="635"/>
    </row>
    <row r="3701" spans="1:4" x14ac:dyDescent="0.2">
      <c r="A3701" s="635" t="s">
        <v>3988</v>
      </c>
      <c r="B3701" s="636">
        <v>49</v>
      </c>
      <c r="C3701" s="637">
        <v>22.2</v>
      </c>
      <c r="D3701" s="635"/>
    </row>
    <row r="3702" spans="1:4" x14ac:dyDescent="0.2">
      <c r="A3702" s="635" t="s">
        <v>3989</v>
      </c>
      <c r="B3702" s="636">
        <v>162</v>
      </c>
      <c r="C3702" s="637">
        <v>81.28</v>
      </c>
      <c r="D3702" s="635"/>
    </row>
    <row r="3703" spans="1:4" x14ac:dyDescent="0.2">
      <c r="A3703" s="635" t="s">
        <v>3990</v>
      </c>
      <c r="B3703" s="636">
        <v>358</v>
      </c>
      <c r="C3703" s="637">
        <v>4.6500000000000004</v>
      </c>
      <c r="D3703" s="635"/>
    </row>
    <row r="3704" spans="1:4" x14ac:dyDescent="0.2">
      <c r="A3704" s="635" t="s">
        <v>3991</v>
      </c>
      <c r="B3704" s="636">
        <v>96</v>
      </c>
      <c r="C3704" s="637">
        <v>200.35</v>
      </c>
      <c r="D3704" s="635"/>
    </row>
    <row r="3705" spans="1:4" x14ac:dyDescent="0.2">
      <c r="A3705" s="635" t="s">
        <v>3992</v>
      </c>
      <c r="B3705" s="636">
        <v>319</v>
      </c>
      <c r="C3705" s="637">
        <v>0</v>
      </c>
      <c r="D3705" s="635"/>
    </row>
    <row r="3706" spans="1:4" x14ac:dyDescent="0.2">
      <c r="A3706" s="635" t="s">
        <v>3993</v>
      </c>
      <c r="B3706" s="636">
        <v>85</v>
      </c>
      <c r="C3706" s="637">
        <v>0</v>
      </c>
      <c r="D3706" s="635"/>
    </row>
    <row r="3707" spans="1:4" x14ac:dyDescent="0.2">
      <c r="A3707" s="635" t="s">
        <v>3994</v>
      </c>
      <c r="B3707" s="636">
        <v>138</v>
      </c>
      <c r="C3707" s="637">
        <v>11.5</v>
      </c>
      <c r="D3707" s="635"/>
    </row>
    <row r="3708" spans="1:4" x14ac:dyDescent="0.2">
      <c r="A3708" s="635" t="s">
        <v>3995</v>
      </c>
      <c r="B3708" s="636">
        <v>319</v>
      </c>
      <c r="C3708" s="637">
        <v>0</v>
      </c>
      <c r="D3708" s="635"/>
    </row>
    <row r="3709" spans="1:4" x14ac:dyDescent="0.2">
      <c r="A3709" s="635" t="s">
        <v>3996</v>
      </c>
      <c r="B3709" s="636">
        <v>416</v>
      </c>
      <c r="C3709" s="637">
        <v>0</v>
      </c>
      <c r="D3709" s="635"/>
    </row>
    <row r="3710" spans="1:4" x14ac:dyDescent="0.2">
      <c r="A3710" s="635" t="s">
        <v>3997</v>
      </c>
      <c r="B3710" s="636">
        <v>130</v>
      </c>
      <c r="C3710" s="637">
        <v>40.85</v>
      </c>
      <c r="D3710" s="635"/>
    </row>
    <row r="3711" spans="1:4" x14ac:dyDescent="0.2">
      <c r="A3711" s="635" t="s">
        <v>3998</v>
      </c>
      <c r="B3711" s="636">
        <v>303</v>
      </c>
      <c r="C3711" s="637">
        <v>133.27000000000001</v>
      </c>
      <c r="D3711" s="635"/>
    </row>
    <row r="3712" spans="1:4" x14ac:dyDescent="0.2">
      <c r="A3712" s="635" t="s">
        <v>3999</v>
      </c>
      <c r="B3712" s="636">
        <v>33</v>
      </c>
      <c r="C3712" s="637">
        <v>0</v>
      </c>
      <c r="D3712" s="635" t="s">
        <v>344</v>
      </c>
    </row>
    <row r="3713" spans="1:4" x14ac:dyDescent="0.2">
      <c r="A3713" s="635" t="s">
        <v>4000</v>
      </c>
      <c r="B3713" s="636">
        <v>342</v>
      </c>
      <c r="C3713" s="637">
        <v>0</v>
      </c>
      <c r="D3713" s="635"/>
    </row>
    <row r="3714" spans="1:4" x14ac:dyDescent="0.2">
      <c r="A3714" s="635" t="s">
        <v>4001</v>
      </c>
      <c r="B3714" s="636">
        <v>386</v>
      </c>
      <c r="C3714" s="637">
        <v>868.15</v>
      </c>
      <c r="D3714" s="635"/>
    </row>
    <row r="3715" spans="1:4" x14ac:dyDescent="0.2">
      <c r="A3715" s="635" t="s">
        <v>4002</v>
      </c>
      <c r="B3715" s="636">
        <v>242</v>
      </c>
      <c r="C3715" s="637">
        <v>421.05</v>
      </c>
      <c r="D3715" s="635"/>
    </row>
    <row r="3716" spans="1:4" x14ac:dyDescent="0.2">
      <c r="A3716" s="635" t="s">
        <v>4003</v>
      </c>
      <c r="B3716" s="636">
        <v>227</v>
      </c>
      <c r="C3716" s="637">
        <v>578.16999999999996</v>
      </c>
      <c r="D3716" s="635"/>
    </row>
    <row r="3717" spans="1:4" x14ac:dyDescent="0.2">
      <c r="A3717" s="635" t="s">
        <v>4004</v>
      </c>
      <c r="B3717" s="636">
        <v>168</v>
      </c>
      <c r="C3717" s="637">
        <v>0</v>
      </c>
      <c r="D3717" s="635"/>
    </row>
    <row r="3718" spans="1:4" x14ac:dyDescent="0.2">
      <c r="A3718" s="635" t="s">
        <v>4005</v>
      </c>
      <c r="B3718" s="636">
        <v>127</v>
      </c>
      <c r="C3718" s="637">
        <v>202.34</v>
      </c>
      <c r="D3718" s="635"/>
    </row>
    <row r="3719" spans="1:4" x14ac:dyDescent="0.2">
      <c r="A3719" s="635" t="s">
        <v>4006</v>
      </c>
      <c r="B3719" s="636">
        <v>207</v>
      </c>
      <c r="C3719" s="637">
        <v>0</v>
      </c>
      <c r="D3719" s="635"/>
    </row>
    <row r="3720" spans="1:4" x14ac:dyDescent="0.2">
      <c r="A3720" s="635" t="s">
        <v>4007</v>
      </c>
      <c r="B3720" s="636">
        <v>100</v>
      </c>
      <c r="C3720" s="637">
        <v>129.30000000000001</v>
      </c>
      <c r="D3720" s="635"/>
    </row>
    <row r="3721" spans="1:4" x14ac:dyDescent="0.2">
      <c r="A3721" s="635" t="s">
        <v>4008</v>
      </c>
      <c r="B3721" s="636">
        <v>560</v>
      </c>
      <c r="C3721" s="637">
        <v>0</v>
      </c>
      <c r="D3721" s="635"/>
    </row>
    <row r="3722" spans="1:4" x14ac:dyDescent="0.2">
      <c r="A3722" s="635" t="s">
        <v>4009</v>
      </c>
      <c r="B3722" s="636">
        <v>232</v>
      </c>
      <c r="C3722" s="637">
        <v>0</v>
      </c>
      <c r="D3722" s="635"/>
    </row>
    <row r="3723" spans="1:4" x14ac:dyDescent="0.2">
      <c r="A3723" s="635" t="s">
        <v>4010</v>
      </c>
      <c r="B3723" s="636">
        <v>236</v>
      </c>
      <c r="C3723" s="637">
        <v>77.5</v>
      </c>
      <c r="D3723" s="635"/>
    </row>
    <row r="3724" spans="1:4" x14ac:dyDescent="0.2">
      <c r="A3724" s="635" t="s">
        <v>4011</v>
      </c>
      <c r="B3724" s="636">
        <v>215</v>
      </c>
      <c r="C3724" s="637">
        <v>0</v>
      </c>
      <c r="D3724" s="635"/>
    </row>
    <row r="3725" spans="1:4" x14ac:dyDescent="0.2">
      <c r="A3725" s="635" t="s">
        <v>4012</v>
      </c>
      <c r="B3725" s="636">
        <v>310</v>
      </c>
      <c r="C3725" s="637">
        <v>52.28</v>
      </c>
      <c r="D3725" s="635"/>
    </row>
    <row r="3726" spans="1:4" x14ac:dyDescent="0.2">
      <c r="A3726" s="635" t="s">
        <v>4013</v>
      </c>
      <c r="B3726" s="636">
        <v>169</v>
      </c>
      <c r="C3726" s="637">
        <v>116.04</v>
      </c>
      <c r="D3726" s="635"/>
    </row>
    <row r="3727" spans="1:4" x14ac:dyDescent="0.2">
      <c r="A3727" s="635" t="s">
        <v>4014</v>
      </c>
      <c r="B3727" s="636">
        <v>209</v>
      </c>
      <c r="C3727" s="637">
        <v>0</v>
      </c>
      <c r="D3727" s="635"/>
    </row>
    <row r="3728" spans="1:4" x14ac:dyDescent="0.2">
      <c r="A3728" s="635" t="s">
        <v>4015</v>
      </c>
      <c r="B3728" s="636">
        <v>360</v>
      </c>
      <c r="C3728" s="637">
        <v>20.350000000000001</v>
      </c>
      <c r="D3728" s="635"/>
    </row>
    <row r="3729" spans="1:4" x14ac:dyDescent="0.2">
      <c r="A3729" s="635" t="s">
        <v>4016</v>
      </c>
      <c r="B3729" s="636">
        <v>187</v>
      </c>
      <c r="C3729" s="637">
        <v>85.88</v>
      </c>
      <c r="D3729" s="635"/>
    </row>
    <row r="3730" spans="1:4" x14ac:dyDescent="0.2">
      <c r="A3730" s="635" t="s">
        <v>4017</v>
      </c>
      <c r="B3730" s="636">
        <v>58</v>
      </c>
      <c r="C3730" s="637">
        <v>20.91</v>
      </c>
      <c r="D3730" s="635"/>
    </row>
    <row r="3731" spans="1:4" x14ac:dyDescent="0.2">
      <c r="A3731" s="635" t="s">
        <v>4018</v>
      </c>
      <c r="B3731" s="636">
        <v>57</v>
      </c>
      <c r="C3731" s="637">
        <v>0</v>
      </c>
      <c r="D3731" s="635"/>
    </row>
    <row r="3732" spans="1:4" x14ac:dyDescent="0.2">
      <c r="A3732" s="635" t="s">
        <v>4019</v>
      </c>
      <c r="B3732" s="636">
        <v>77</v>
      </c>
      <c r="C3732" s="637">
        <v>0</v>
      </c>
      <c r="D3732" s="635"/>
    </row>
    <row r="3733" spans="1:4" x14ac:dyDescent="0.2">
      <c r="A3733" s="635" t="s">
        <v>4020</v>
      </c>
      <c r="B3733" s="636">
        <v>94</v>
      </c>
      <c r="C3733" s="637">
        <v>0</v>
      </c>
      <c r="D3733" s="635"/>
    </row>
    <row r="3734" spans="1:4" x14ac:dyDescent="0.2">
      <c r="A3734" s="635" t="s">
        <v>4021</v>
      </c>
      <c r="B3734" s="636">
        <v>235</v>
      </c>
      <c r="C3734" s="637">
        <v>17.3</v>
      </c>
      <c r="D3734" s="635"/>
    </row>
    <row r="3735" spans="1:4" x14ac:dyDescent="0.2">
      <c r="A3735" s="635" t="s">
        <v>4022</v>
      </c>
      <c r="B3735" s="636">
        <v>40</v>
      </c>
      <c r="C3735" s="637">
        <v>0</v>
      </c>
      <c r="D3735" s="635" t="s">
        <v>344</v>
      </c>
    </row>
    <row r="3736" spans="1:4" x14ac:dyDescent="0.2">
      <c r="A3736" s="635" t="s">
        <v>4023</v>
      </c>
      <c r="B3736" s="636">
        <v>169</v>
      </c>
      <c r="C3736" s="637">
        <v>0</v>
      </c>
      <c r="D3736" s="635"/>
    </row>
    <row r="3737" spans="1:4" x14ac:dyDescent="0.2">
      <c r="A3737" s="635" t="s">
        <v>4024</v>
      </c>
      <c r="B3737" s="636">
        <v>104</v>
      </c>
      <c r="C3737" s="637">
        <v>26.59</v>
      </c>
      <c r="D3737" s="635"/>
    </row>
    <row r="3738" spans="1:4" x14ac:dyDescent="0.2">
      <c r="A3738" s="635" t="s">
        <v>4025</v>
      </c>
      <c r="B3738" s="636">
        <v>43</v>
      </c>
      <c r="C3738" s="637">
        <v>72.13</v>
      </c>
      <c r="D3738" s="635"/>
    </row>
    <row r="3739" spans="1:4" x14ac:dyDescent="0.2">
      <c r="A3739" s="635" t="s">
        <v>4026</v>
      </c>
      <c r="B3739" s="636">
        <v>56</v>
      </c>
      <c r="C3739" s="637">
        <v>44.02</v>
      </c>
      <c r="D3739" s="635"/>
    </row>
    <row r="3740" spans="1:4" x14ac:dyDescent="0.2">
      <c r="A3740" s="635" t="s">
        <v>4027</v>
      </c>
      <c r="B3740" s="636">
        <v>103</v>
      </c>
      <c r="C3740" s="637">
        <v>0</v>
      </c>
      <c r="D3740" s="635"/>
    </row>
    <row r="3741" spans="1:4" x14ac:dyDescent="0.2">
      <c r="A3741" s="635" t="s">
        <v>4028</v>
      </c>
      <c r="B3741" s="636">
        <v>171</v>
      </c>
      <c r="C3741" s="637">
        <v>70.67</v>
      </c>
      <c r="D3741" s="635"/>
    </row>
    <row r="3742" spans="1:4" x14ac:dyDescent="0.2">
      <c r="A3742" s="635" t="s">
        <v>4029</v>
      </c>
      <c r="B3742" s="636">
        <v>432</v>
      </c>
      <c r="C3742" s="637">
        <v>0</v>
      </c>
      <c r="D3742" s="635"/>
    </row>
    <row r="3743" spans="1:4" x14ac:dyDescent="0.2">
      <c r="A3743" s="635" t="s">
        <v>4030</v>
      </c>
      <c r="B3743" s="636">
        <v>585</v>
      </c>
      <c r="C3743" s="637">
        <v>0</v>
      </c>
      <c r="D3743" s="635"/>
    </row>
    <row r="3744" spans="1:4" x14ac:dyDescent="0.2">
      <c r="A3744" s="635" t="s">
        <v>4031</v>
      </c>
      <c r="B3744" s="636">
        <v>120</v>
      </c>
      <c r="C3744" s="637">
        <v>0</v>
      </c>
      <c r="D3744" s="635"/>
    </row>
    <row r="3745" spans="1:4" x14ac:dyDescent="0.2">
      <c r="A3745" s="635" t="s">
        <v>4032</v>
      </c>
      <c r="B3745" s="636">
        <v>248</v>
      </c>
      <c r="C3745" s="637">
        <v>57.59</v>
      </c>
      <c r="D3745" s="635"/>
    </row>
    <row r="3746" spans="1:4" x14ac:dyDescent="0.2">
      <c r="A3746" s="635" t="s">
        <v>4033</v>
      </c>
      <c r="B3746" s="636">
        <v>175</v>
      </c>
      <c r="C3746" s="637">
        <v>0</v>
      </c>
      <c r="D3746" s="635"/>
    </row>
    <row r="3747" spans="1:4" x14ac:dyDescent="0.2">
      <c r="A3747" s="635" t="s">
        <v>4034</v>
      </c>
      <c r="B3747" s="636">
        <v>203</v>
      </c>
      <c r="C3747" s="637">
        <v>0</v>
      </c>
      <c r="D3747" s="635"/>
    </row>
    <row r="3748" spans="1:4" x14ac:dyDescent="0.2">
      <c r="A3748" s="635" t="s">
        <v>4035</v>
      </c>
      <c r="B3748" s="636">
        <v>274</v>
      </c>
      <c r="C3748" s="637">
        <v>32.49</v>
      </c>
      <c r="D3748" s="635"/>
    </row>
    <row r="3749" spans="1:4" x14ac:dyDescent="0.2">
      <c r="A3749" s="635" t="s">
        <v>4036</v>
      </c>
      <c r="B3749" s="636">
        <v>127</v>
      </c>
      <c r="C3749" s="637">
        <v>274.86</v>
      </c>
      <c r="D3749" s="635"/>
    </row>
    <row r="3750" spans="1:4" x14ac:dyDescent="0.2">
      <c r="A3750" s="635" t="s">
        <v>4037</v>
      </c>
      <c r="B3750" s="636">
        <v>104</v>
      </c>
      <c r="C3750" s="637">
        <v>64.989999999999995</v>
      </c>
      <c r="D3750" s="635"/>
    </row>
    <row r="3751" spans="1:4" x14ac:dyDescent="0.2">
      <c r="A3751" s="635" t="s">
        <v>4038</v>
      </c>
      <c r="B3751" s="636">
        <v>57</v>
      </c>
      <c r="C3751" s="637">
        <v>0</v>
      </c>
      <c r="D3751" s="635"/>
    </row>
    <row r="3752" spans="1:4" x14ac:dyDescent="0.2">
      <c r="A3752" s="635" t="s">
        <v>4039</v>
      </c>
      <c r="B3752" s="636">
        <v>190</v>
      </c>
      <c r="C3752" s="637">
        <v>0</v>
      </c>
      <c r="D3752" s="635"/>
    </row>
    <row r="3753" spans="1:4" x14ac:dyDescent="0.2">
      <c r="A3753" s="635" t="s">
        <v>4040</v>
      </c>
      <c r="B3753" s="636">
        <v>228</v>
      </c>
      <c r="C3753" s="637">
        <v>94.33</v>
      </c>
      <c r="D3753" s="635"/>
    </row>
    <row r="3754" spans="1:4" x14ac:dyDescent="0.2">
      <c r="A3754" s="635" t="s">
        <v>4041</v>
      </c>
      <c r="B3754" s="636">
        <v>321</v>
      </c>
      <c r="C3754" s="637">
        <v>441.5</v>
      </c>
      <c r="D3754" s="635"/>
    </row>
    <row r="3755" spans="1:4" x14ac:dyDescent="0.2">
      <c r="A3755" s="635" t="s">
        <v>4042</v>
      </c>
      <c r="B3755" s="636">
        <v>741</v>
      </c>
      <c r="C3755" s="637">
        <v>0</v>
      </c>
      <c r="D3755" s="635"/>
    </row>
    <row r="3756" spans="1:4" x14ac:dyDescent="0.2">
      <c r="A3756" s="635" t="s">
        <v>4043</v>
      </c>
      <c r="B3756" s="636">
        <v>186</v>
      </c>
      <c r="C3756" s="637">
        <v>92.13</v>
      </c>
      <c r="D3756" s="635"/>
    </row>
    <row r="3757" spans="1:4" x14ac:dyDescent="0.2">
      <c r="A3757" s="635" t="s">
        <v>4044</v>
      </c>
      <c r="B3757" s="636">
        <v>104</v>
      </c>
      <c r="C3757" s="637">
        <v>47.72</v>
      </c>
      <c r="D3757" s="635"/>
    </row>
    <row r="3758" spans="1:4" x14ac:dyDescent="0.2">
      <c r="A3758" s="635" t="s">
        <v>4045</v>
      </c>
      <c r="B3758" s="636">
        <v>370</v>
      </c>
      <c r="C3758" s="637">
        <v>0</v>
      </c>
      <c r="D3758" s="635"/>
    </row>
    <row r="3759" spans="1:4" x14ac:dyDescent="0.2">
      <c r="A3759" s="635" t="s">
        <v>4046</v>
      </c>
      <c r="B3759" s="636">
        <v>423</v>
      </c>
      <c r="C3759" s="637">
        <v>176.68</v>
      </c>
      <c r="D3759" s="635"/>
    </row>
    <row r="3760" spans="1:4" x14ac:dyDescent="0.2">
      <c r="A3760" s="635" t="s">
        <v>4047</v>
      </c>
      <c r="B3760" s="636">
        <v>56</v>
      </c>
      <c r="C3760" s="637">
        <v>0</v>
      </c>
      <c r="D3760" s="635"/>
    </row>
    <row r="3761" spans="1:4" x14ac:dyDescent="0.2">
      <c r="A3761" s="635" t="s">
        <v>4048</v>
      </c>
      <c r="B3761" s="636">
        <v>46</v>
      </c>
      <c r="C3761" s="637">
        <v>0</v>
      </c>
      <c r="D3761" s="635"/>
    </row>
    <row r="3762" spans="1:4" x14ac:dyDescent="0.2">
      <c r="A3762" s="635" t="s">
        <v>4049</v>
      </c>
      <c r="B3762" s="636">
        <v>34</v>
      </c>
      <c r="C3762" s="637">
        <v>87.79</v>
      </c>
      <c r="D3762" s="635" t="s">
        <v>344</v>
      </c>
    </row>
    <row r="3763" spans="1:4" x14ac:dyDescent="0.2">
      <c r="A3763" s="635" t="s">
        <v>4050</v>
      </c>
      <c r="B3763" s="636">
        <v>224</v>
      </c>
      <c r="C3763" s="637">
        <v>32.700000000000003</v>
      </c>
      <c r="D3763" s="635"/>
    </row>
    <row r="3764" spans="1:4" x14ac:dyDescent="0.2">
      <c r="A3764" s="635" t="s">
        <v>4051</v>
      </c>
      <c r="B3764" s="636">
        <v>314</v>
      </c>
      <c r="C3764" s="637">
        <v>186.83</v>
      </c>
      <c r="D3764" s="635"/>
    </row>
    <row r="3765" spans="1:4" x14ac:dyDescent="0.2">
      <c r="A3765" s="635" t="s">
        <v>4052</v>
      </c>
      <c r="B3765" s="636">
        <v>228</v>
      </c>
      <c r="C3765" s="637">
        <v>0</v>
      </c>
      <c r="D3765" s="635"/>
    </row>
    <row r="3766" spans="1:4" x14ac:dyDescent="0.2">
      <c r="A3766" s="635" t="s">
        <v>4053</v>
      </c>
      <c r="B3766" s="636">
        <v>606</v>
      </c>
      <c r="C3766" s="637">
        <v>850.29</v>
      </c>
      <c r="D3766" s="635"/>
    </row>
    <row r="3767" spans="1:4" x14ac:dyDescent="0.2">
      <c r="A3767" s="635" t="s">
        <v>4054</v>
      </c>
      <c r="B3767" s="636">
        <v>65</v>
      </c>
      <c r="C3767" s="637">
        <v>0</v>
      </c>
      <c r="D3767" s="635"/>
    </row>
    <row r="3768" spans="1:4" x14ac:dyDescent="0.2">
      <c r="A3768" s="635" t="s">
        <v>4055</v>
      </c>
      <c r="B3768" s="636">
        <v>104</v>
      </c>
      <c r="C3768" s="637">
        <v>24.13</v>
      </c>
      <c r="D3768" s="635"/>
    </row>
    <row r="3769" spans="1:4" x14ac:dyDescent="0.2">
      <c r="A3769" s="635" t="s">
        <v>4056</v>
      </c>
      <c r="B3769" s="636">
        <v>65</v>
      </c>
      <c r="C3769" s="637">
        <v>21.02</v>
      </c>
      <c r="D3769" s="635"/>
    </row>
    <row r="3770" spans="1:4" x14ac:dyDescent="0.2">
      <c r="A3770" s="635" t="s">
        <v>4057</v>
      </c>
      <c r="B3770" s="636">
        <v>163</v>
      </c>
      <c r="C3770" s="637">
        <v>464.19</v>
      </c>
      <c r="D3770" s="635"/>
    </row>
    <row r="3771" spans="1:4" x14ac:dyDescent="0.2">
      <c r="A3771" s="635" t="s">
        <v>4058</v>
      </c>
      <c r="B3771" s="636">
        <v>33</v>
      </c>
      <c r="C3771" s="637">
        <v>0</v>
      </c>
      <c r="D3771" s="635" t="s">
        <v>344</v>
      </c>
    </row>
    <row r="3772" spans="1:4" x14ac:dyDescent="0.2">
      <c r="A3772" s="635" t="s">
        <v>4059</v>
      </c>
      <c r="B3772" s="636">
        <v>77</v>
      </c>
      <c r="C3772" s="637">
        <v>63.31</v>
      </c>
      <c r="D3772" s="635"/>
    </row>
    <row r="3773" spans="1:4" x14ac:dyDescent="0.2">
      <c r="A3773" s="635" t="s">
        <v>4061</v>
      </c>
      <c r="B3773" s="636">
        <v>439</v>
      </c>
      <c r="C3773" s="637">
        <v>0</v>
      </c>
      <c r="D3773" s="635"/>
    </row>
    <row r="3774" spans="1:4" x14ac:dyDescent="0.2">
      <c r="A3774" s="635" t="s">
        <v>4062</v>
      </c>
      <c r="B3774" s="636">
        <v>337</v>
      </c>
      <c r="C3774" s="637">
        <v>255.46</v>
      </c>
      <c r="D3774" s="635"/>
    </row>
    <row r="3775" spans="1:4" x14ac:dyDescent="0.2">
      <c r="A3775" s="635" t="s">
        <v>4063</v>
      </c>
      <c r="B3775" s="636">
        <v>183</v>
      </c>
      <c r="C3775" s="637">
        <v>0</v>
      </c>
      <c r="D3775" s="635"/>
    </row>
    <row r="3776" spans="1:4" x14ac:dyDescent="0.2">
      <c r="A3776" s="635" t="s">
        <v>4064</v>
      </c>
      <c r="B3776" s="636">
        <v>182</v>
      </c>
      <c r="C3776" s="637">
        <v>5.99</v>
      </c>
      <c r="D3776" s="635"/>
    </row>
    <row r="3777" spans="1:4" x14ac:dyDescent="0.2">
      <c r="A3777" s="635" t="s">
        <v>4065</v>
      </c>
      <c r="B3777" s="636">
        <v>100</v>
      </c>
      <c r="C3777" s="637">
        <v>0</v>
      </c>
      <c r="D3777" s="635"/>
    </row>
    <row r="3778" spans="1:4" x14ac:dyDescent="0.2">
      <c r="A3778" s="635" t="s">
        <v>4066</v>
      </c>
      <c r="B3778" s="636">
        <v>102</v>
      </c>
      <c r="C3778" s="637">
        <v>0</v>
      </c>
      <c r="D3778" s="635"/>
    </row>
    <row r="3779" spans="1:4" x14ac:dyDescent="0.2">
      <c r="A3779" s="635" t="s">
        <v>4067</v>
      </c>
      <c r="B3779" s="636">
        <v>254</v>
      </c>
      <c r="C3779" s="637">
        <v>864.59</v>
      </c>
      <c r="D3779" s="635"/>
    </row>
    <row r="3780" spans="1:4" x14ac:dyDescent="0.2">
      <c r="A3780" s="635" t="s">
        <v>4068</v>
      </c>
      <c r="B3780" s="636">
        <v>134</v>
      </c>
      <c r="C3780" s="637">
        <v>113.53</v>
      </c>
      <c r="D3780" s="635"/>
    </row>
    <row r="3781" spans="1:4" x14ac:dyDescent="0.2">
      <c r="A3781" s="635" t="s">
        <v>4069</v>
      </c>
      <c r="B3781" s="636">
        <v>334</v>
      </c>
      <c r="C3781" s="637">
        <v>188.7</v>
      </c>
      <c r="D3781" s="635"/>
    </row>
    <row r="3782" spans="1:4" x14ac:dyDescent="0.2">
      <c r="A3782" s="635" t="s">
        <v>4070</v>
      </c>
      <c r="B3782" s="636">
        <v>150</v>
      </c>
      <c r="C3782" s="637">
        <v>0</v>
      </c>
      <c r="D3782" s="635"/>
    </row>
    <row r="3783" spans="1:4" x14ac:dyDescent="0.2">
      <c r="A3783" s="635" t="s">
        <v>4071</v>
      </c>
      <c r="B3783" s="636">
        <v>453</v>
      </c>
      <c r="C3783" s="637">
        <v>0</v>
      </c>
      <c r="D3783" s="635"/>
    </row>
    <row r="3784" spans="1:4" x14ac:dyDescent="0.2">
      <c r="A3784" s="635" t="s">
        <v>4072</v>
      </c>
      <c r="B3784" s="636">
        <v>141</v>
      </c>
      <c r="C3784" s="637">
        <v>105.32</v>
      </c>
      <c r="D3784" s="635"/>
    </row>
    <row r="3785" spans="1:4" x14ac:dyDescent="0.2">
      <c r="A3785" s="635" t="s">
        <v>4073</v>
      </c>
      <c r="B3785" s="636">
        <v>237</v>
      </c>
      <c r="C3785" s="637">
        <v>0</v>
      </c>
      <c r="D3785" s="635"/>
    </row>
    <row r="3786" spans="1:4" x14ac:dyDescent="0.2">
      <c r="A3786" s="635" t="s">
        <v>4074</v>
      </c>
      <c r="B3786" s="636">
        <v>229</v>
      </c>
      <c r="C3786" s="637">
        <v>0</v>
      </c>
      <c r="D3786" s="635"/>
    </row>
    <row r="3787" spans="1:4" x14ac:dyDescent="0.2">
      <c r="A3787" s="635" t="s">
        <v>4075</v>
      </c>
      <c r="B3787" s="636">
        <v>357</v>
      </c>
      <c r="C3787" s="637">
        <v>0</v>
      </c>
      <c r="D3787" s="635"/>
    </row>
    <row r="3788" spans="1:4" x14ac:dyDescent="0.2">
      <c r="A3788" s="635" t="s">
        <v>4076</v>
      </c>
      <c r="B3788" s="636">
        <v>420</v>
      </c>
      <c r="C3788" s="637">
        <v>227.59</v>
      </c>
      <c r="D3788" s="635"/>
    </row>
    <row r="3789" spans="1:4" x14ac:dyDescent="0.2">
      <c r="A3789" s="635" t="s">
        <v>4077</v>
      </c>
      <c r="B3789" s="636">
        <v>263</v>
      </c>
      <c r="C3789" s="637">
        <v>546.28</v>
      </c>
      <c r="D3789" s="635"/>
    </row>
    <row r="3790" spans="1:4" x14ac:dyDescent="0.2">
      <c r="A3790" s="635" t="s">
        <v>4078</v>
      </c>
      <c r="B3790" s="636">
        <v>267</v>
      </c>
      <c r="C3790" s="637">
        <v>500.51</v>
      </c>
      <c r="D3790" s="635"/>
    </row>
    <row r="3791" spans="1:4" x14ac:dyDescent="0.2">
      <c r="A3791" s="635" t="s">
        <v>4079</v>
      </c>
      <c r="B3791" s="636">
        <v>289</v>
      </c>
      <c r="C3791" s="637">
        <v>210.4</v>
      </c>
      <c r="D3791" s="635"/>
    </row>
    <row r="3792" spans="1:4" x14ac:dyDescent="0.2">
      <c r="A3792" s="635" t="s">
        <v>4080</v>
      </c>
      <c r="B3792" s="636">
        <v>95</v>
      </c>
      <c r="C3792" s="637">
        <v>187.86</v>
      </c>
      <c r="D3792" s="635"/>
    </row>
    <row r="3793" spans="1:4" x14ac:dyDescent="0.2">
      <c r="A3793" s="635" t="s">
        <v>4081</v>
      </c>
      <c r="B3793" s="636">
        <v>110</v>
      </c>
      <c r="C3793" s="637">
        <v>35.06</v>
      </c>
      <c r="D3793" s="635"/>
    </row>
    <row r="3794" spans="1:4" x14ac:dyDescent="0.2">
      <c r="A3794" s="635" t="s">
        <v>4082</v>
      </c>
      <c r="B3794" s="636">
        <v>419</v>
      </c>
      <c r="C3794" s="637">
        <v>9.98</v>
      </c>
      <c r="D3794" s="635"/>
    </row>
    <row r="3795" spans="1:4" x14ac:dyDescent="0.2">
      <c r="A3795" s="635" t="s">
        <v>4083</v>
      </c>
      <c r="B3795" s="636">
        <v>81</v>
      </c>
      <c r="C3795" s="637">
        <v>105.41</v>
      </c>
      <c r="D3795" s="635"/>
    </row>
    <row r="3796" spans="1:4" x14ac:dyDescent="0.2">
      <c r="A3796" s="635" t="s">
        <v>4084</v>
      </c>
      <c r="B3796" s="636">
        <v>260</v>
      </c>
      <c r="C3796" s="637">
        <v>7.98</v>
      </c>
      <c r="D3796" s="635"/>
    </row>
    <row r="3797" spans="1:4" x14ac:dyDescent="0.2">
      <c r="A3797" s="635" t="s">
        <v>4085</v>
      </c>
      <c r="B3797" s="636">
        <v>82</v>
      </c>
      <c r="C3797" s="637">
        <v>82.31</v>
      </c>
      <c r="D3797" s="635"/>
    </row>
    <row r="3798" spans="1:4" x14ac:dyDescent="0.2">
      <c r="A3798" s="635" t="s">
        <v>4086</v>
      </c>
      <c r="B3798" s="636">
        <v>193</v>
      </c>
      <c r="C3798" s="637">
        <v>0</v>
      </c>
      <c r="D3798" s="635"/>
    </row>
    <row r="3799" spans="1:4" x14ac:dyDescent="0.2">
      <c r="A3799" s="635" t="s">
        <v>4087</v>
      </c>
      <c r="B3799" s="636">
        <v>183</v>
      </c>
      <c r="C3799" s="637">
        <v>671.93</v>
      </c>
      <c r="D3799" s="635"/>
    </row>
    <row r="3800" spans="1:4" x14ac:dyDescent="0.2">
      <c r="A3800" s="635" t="s">
        <v>4088</v>
      </c>
      <c r="B3800" s="636">
        <v>234</v>
      </c>
      <c r="C3800" s="637">
        <v>143.38</v>
      </c>
      <c r="D3800" s="635"/>
    </row>
    <row r="3801" spans="1:4" x14ac:dyDescent="0.2">
      <c r="A3801" s="635" t="s">
        <v>4089</v>
      </c>
      <c r="B3801" s="636">
        <v>45</v>
      </c>
      <c r="C3801" s="637">
        <v>0</v>
      </c>
      <c r="D3801" s="635"/>
    </row>
    <row r="3802" spans="1:4" x14ac:dyDescent="0.2">
      <c r="A3802" s="635" t="s">
        <v>4090</v>
      </c>
      <c r="B3802" s="636">
        <v>80</v>
      </c>
      <c r="C3802" s="637">
        <v>0</v>
      </c>
      <c r="D3802" s="635"/>
    </row>
    <row r="3803" spans="1:4" x14ac:dyDescent="0.2">
      <c r="A3803" s="635" t="s">
        <v>4091</v>
      </c>
      <c r="B3803" s="636">
        <v>262</v>
      </c>
      <c r="C3803" s="637">
        <v>0</v>
      </c>
      <c r="D3803" s="635"/>
    </row>
    <row r="3804" spans="1:4" x14ac:dyDescent="0.2">
      <c r="A3804" s="635" t="s">
        <v>4092</v>
      </c>
      <c r="B3804" s="636">
        <v>277</v>
      </c>
      <c r="C3804" s="637">
        <v>0</v>
      </c>
      <c r="D3804" s="635"/>
    </row>
    <row r="3805" spans="1:4" x14ac:dyDescent="0.2">
      <c r="A3805" s="635" t="s">
        <v>4093</v>
      </c>
      <c r="B3805" s="636">
        <v>198</v>
      </c>
      <c r="C3805" s="637">
        <v>242.64</v>
      </c>
      <c r="D3805" s="635"/>
    </row>
    <row r="3806" spans="1:4" x14ac:dyDescent="0.2">
      <c r="A3806" s="635" t="s">
        <v>4094</v>
      </c>
      <c r="B3806" s="636">
        <v>104</v>
      </c>
      <c r="C3806" s="637">
        <v>0</v>
      </c>
      <c r="D3806" s="635"/>
    </row>
    <row r="3807" spans="1:4" x14ac:dyDescent="0.2">
      <c r="A3807" s="635" t="s">
        <v>4095</v>
      </c>
      <c r="B3807" s="636">
        <v>39</v>
      </c>
      <c r="C3807" s="637">
        <v>0</v>
      </c>
      <c r="D3807" s="635" t="s">
        <v>344</v>
      </c>
    </row>
    <row r="3808" spans="1:4" x14ac:dyDescent="0.2">
      <c r="A3808" s="635" t="s">
        <v>4096</v>
      </c>
      <c r="B3808" s="636">
        <v>156</v>
      </c>
      <c r="C3808" s="637">
        <v>0</v>
      </c>
      <c r="D3808" s="635"/>
    </row>
    <row r="3809" spans="1:4" x14ac:dyDescent="0.2">
      <c r="A3809" s="635" t="s">
        <v>4097</v>
      </c>
      <c r="B3809" s="636">
        <v>404</v>
      </c>
      <c r="C3809" s="637">
        <v>0</v>
      </c>
      <c r="D3809" s="635"/>
    </row>
    <row r="3810" spans="1:4" x14ac:dyDescent="0.2">
      <c r="A3810" s="635" t="s">
        <v>4098</v>
      </c>
      <c r="B3810" s="636">
        <v>92</v>
      </c>
      <c r="C3810" s="637">
        <v>0</v>
      </c>
      <c r="D3810" s="635"/>
    </row>
    <row r="3811" spans="1:4" x14ac:dyDescent="0.2">
      <c r="A3811" s="635" t="s">
        <v>4099</v>
      </c>
      <c r="B3811" s="636">
        <v>421</v>
      </c>
      <c r="C3811" s="637">
        <v>0</v>
      </c>
      <c r="D3811" s="635"/>
    </row>
    <row r="3812" spans="1:4" x14ac:dyDescent="0.2">
      <c r="A3812" s="635" t="s">
        <v>4100</v>
      </c>
      <c r="B3812" s="636">
        <v>217</v>
      </c>
      <c r="C3812" s="637">
        <v>116.4</v>
      </c>
      <c r="D3812" s="635"/>
    </row>
    <row r="3813" spans="1:4" x14ac:dyDescent="0.2">
      <c r="A3813" s="635" t="s">
        <v>4101</v>
      </c>
      <c r="B3813" s="636">
        <v>216</v>
      </c>
      <c r="C3813" s="637">
        <v>0</v>
      </c>
      <c r="D3813" s="635"/>
    </row>
    <row r="3814" spans="1:4" x14ac:dyDescent="0.2">
      <c r="A3814" s="635" t="s">
        <v>4102</v>
      </c>
      <c r="B3814" s="636">
        <v>175</v>
      </c>
      <c r="C3814" s="637">
        <v>0</v>
      </c>
      <c r="D3814" s="635"/>
    </row>
    <row r="3815" spans="1:4" x14ac:dyDescent="0.2">
      <c r="A3815" s="635" t="s">
        <v>4103</v>
      </c>
      <c r="B3815" s="636">
        <v>250</v>
      </c>
      <c r="C3815" s="637">
        <v>122.12</v>
      </c>
      <c r="D3815" s="635"/>
    </row>
    <row r="3816" spans="1:4" x14ac:dyDescent="0.2">
      <c r="A3816" s="635" t="s">
        <v>4104</v>
      </c>
      <c r="B3816" s="636">
        <v>97</v>
      </c>
      <c r="C3816" s="637">
        <v>5.52</v>
      </c>
      <c r="D3816" s="635"/>
    </row>
    <row r="3817" spans="1:4" x14ac:dyDescent="0.2">
      <c r="A3817" s="635" t="s">
        <v>4105</v>
      </c>
      <c r="B3817" s="636">
        <v>213</v>
      </c>
      <c r="C3817" s="637">
        <v>0</v>
      </c>
      <c r="D3817" s="635"/>
    </row>
    <row r="3818" spans="1:4" x14ac:dyDescent="0.2">
      <c r="A3818" s="635" t="s">
        <v>4106</v>
      </c>
      <c r="B3818" s="636">
        <v>283</v>
      </c>
      <c r="C3818" s="637">
        <v>0</v>
      </c>
      <c r="D3818" s="635"/>
    </row>
    <row r="3819" spans="1:4" x14ac:dyDescent="0.2">
      <c r="A3819" s="635" t="s">
        <v>4107</v>
      </c>
      <c r="B3819" s="636">
        <v>125</v>
      </c>
      <c r="C3819" s="637">
        <v>0</v>
      </c>
      <c r="D3819" s="635"/>
    </row>
    <row r="3820" spans="1:4" x14ac:dyDescent="0.2">
      <c r="A3820" s="635" t="s">
        <v>4108</v>
      </c>
      <c r="B3820" s="636">
        <v>199</v>
      </c>
      <c r="C3820" s="637">
        <v>608.91999999999996</v>
      </c>
      <c r="D3820" s="635"/>
    </row>
    <row r="3821" spans="1:4" x14ac:dyDescent="0.2">
      <c r="A3821" s="635" t="s">
        <v>4109</v>
      </c>
      <c r="B3821" s="636">
        <v>162</v>
      </c>
      <c r="C3821" s="637">
        <v>248.21</v>
      </c>
      <c r="D3821" s="635"/>
    </row>
    <row r="3822" spans="1:4" x14ac:dyDescent="0.2">
      <c r="A3822" s="635" t="s">
        <v>4110</v>
      </c>
      <c r="B3822" s="636">
        <v>305</v>
      </c>
      <c r="C3822" s="637">
        <v>0</v>
      </c>
      <c r="D3822" s="635"/>
    </row>
    <row r="3823" spans="1:4" x14ac:dyDescent="0.2">
      <c r="A3823" s="635" t="s">
        <v>4111</v>
      </c>
      <c r="B3823" s="636">
        <v>303</v>
      </c>
      <c r="C3823" s="637">
        <v>0</v>
      </c>
      <c r="D3823" s="635"/>
    </row>
    <row r="3824" spans="1:4" x14ac:dyDescent="0.2">
      <c r="A3824" s="635" t="s">
        <v>4112</v>
      </c>
      <c r="B3824" s="636">
        <v>120</v>
      </c>
      <c r="C3824" s="637">
        <v>134.74</v>
      </c>
      <c r="D3824" s="635"/>
    </row>
    <row r="3825" spans="1:4" x14ac:dyDescent="0.2">
      <c r="A3825" s="635" t="s">
        <v>4113</v>
      </c>
      <c r="B3825" s="636">
        <v>423</v>
      </c>
      <c r="C3825" s="637">
        <v>0</v>
      </c>
      <c r="D3825" s="635"/>
    </row>
    <row r="3826" spans="1:4" x14ac:dyDescent="0.2">
      <c r="A3826" s="635" t="s">
        <v>4114</v>
      </c>
      <c r="B3826" s="636">
        <v>43</v>
      </c>
      <c r="C3826" s="637">
        <v>0</v>
      </c>
      <c r="D3826" s="635"/>
    </row>
    <row r="3827" spans="1:4" x14ac:dyDescent="0.2">
      <c r="A3827" s="635" t="s">
        <v>4115</v>
      </c>
      <c r="B3827" s="636">
        <v>152</v>
      </c>
      <c r="C3827" s="637">
        <v>0</v>
      </c>
      <c r="D3827" s="635"/>
    </row>
    <row r="3828" spans="1:4" x14ac:dyDescent="0.2">
      <c r="A3828" s="635" t="s">
        <v>4116</v>
      </c>
      <c r="B3828" s="636">
        <v>141</v>
      </c>
      <c r="C3828" s="637">
        <v>40.49</v>
      </c>
      <c r="D3828" s="635"/>
    </row>
    <row r="3829" spans="1:4" x14ac:dyDescent="0.2">
      <c r="A3829" s="635" t="s">
        <v>4118</v>
      </c>
      <c r="B3829" s="636">
        <v>423</v>
      </c>
      <c r="C3829" s="637">
        <v>469.8</v>
      </c>
      <c r="D3829" s="635"/>
    </row>
    <row r="3830" spans="1:4" x14ac:dyDescent="0.2">
      <c r="A3830" s="635" t="s">
        <v>4119</v>
      </c>
      <c r="B3830" s="636">
        <v>334</v>
      </c>
      <c r="C3830" s="637">
        <v>0</v>
      </c>
      <c r="D3830" s="635"/>
    </row>
    <row r="3831" spans="1:4" x14ac:dyDescent="0.2">
      <c r="A3831" s="635" t="s">
        <v>4120</v>
      </c>
      <c r="B3831" s="636">
        <v>135</v>
      </c>
      <c r="C3831" s="637">
        <v>0</v>
      </c>
      <c r="D3831" s="635"/>
    </row>
    <row r="3832" spans="1:4" x14ac:dyDescent="0.2">
      <c r="A3832" s="635" t="s">
        <v>4121</v>
      </c>
      <c r="B3832" s="636">
        <v>185</v>
      </c>
      <c r="C3832" s="637">
        <v>136.19</v>
      </c>
      <c r="D3832" s="635"/>
    </row>
    <row r="3833" spans="1:4" x14ac:dyDescent="0.2">
      <c r="A3833" s="635" t="s">
        <v>4122</v>
      </c>
      <c r="B3833" s="636">
        <v>158</v>
      </c>
      <c r="C3833" s="637">
        <v>0</v>
      </c>
      <c r="D3833" s="635"/>
    </row>
    <row r="3834" spans="1:4" x14ac:dyDescent="0.2">
      <c r="A3834" s="635" t="s">
        <v>4123</v>
      </c>
      <c r="B3834" s="636">
        <v>356</v>
      </c>
      <c r="C3834" s="637">
        <v>670.9</v>
      </c>
      <c r="D3834" s="635"/>
    </row>
    <row r="3835" spans="1:4" x14ac:dyDescent="0.2">
      <c r="A3835" s="635" t="s">
        <v>4124</v>
      </c>
      <c r="B3835" s="636">
        <v>177</v>
      </c>
      <c r="C3835" s="637">
        <v>90.07</v>
      </c>
      <c r="D3835" s="635"/>
    </row>
    <row r="3836" spans="1:4" x14ac:dyDescent="0.2">
      <c r="A3836" s="635" t="s">
        <v>4125</v>
      </c>
      <c r="B3836" s="636">
        <v>242</v>
      </c>
      <c r="C3836" s="637">
        <v>340.22</v>
      </c>
      <c r="D3836" s="635"/>
    </row>
    <row r="3837" spans="1:4" x14ac:dyDescent="0.2">
      <c r="A3837" s="635" t="s">
        <v>4126</v>
      </c>
      <c r="B3837" s="636">
        <v>142</v>
      </c>
      <c r="C3837" s="637">
        <v>0</v>
      </c>
      <c r="D3837" s="635"/>
    </row>
    <row r="3838" spans="1:4" x14ac:dyDescent="0.2">
      <c r="A3838" s="635" t="s">
        <v>4127</v>
      </c>
      <c r="B3838" s="636">
        <v>60</v>
      </c>
      <c r="C3838" s="637">
        <v>4.1399999999999997</v>
      </c>
      <c r="D3838" s="635"/>
    </row>
    <row r="3839" spans="1:4" x14ac:dyDescent="0.2">
      <c r="A3839" s="635" t="s">
        <v>4128</v>
      </c>
      <c r="B3839" s="636">
        <v>193</v>
      </c>
      <c r="C3839" s="637">
        <v>501.38</v>
      </c>
      <c r="D3839" s="635"/>
    </row>
    <row r="3840" spans="1:4" x14ac:dyDescent="0.2">
      <c r="A3840" s="635" t="s">
        <v>4129</v>
      </c>
      <c r="B3840" s="636">
        <v>147</v>
      </c>
      <c r="C3840" s="637">
        <v>409.22</v>
      </c>
      <c r="D3840" s="635"/>
    </row>
    <row r="3841" spans="1:4" x14ac:dyDescent="0.2">
      <c r="A3841" s="635" t="s">
        <v>4130</v>
      </c>
      <c r="B3841" s="636">
        <v>217</v>
      </c>
      <c r="C3841" s="637">
        <v>667.26</v>
      </c>
      <c r="D3841" s="635"/>
    </row>
    <row r="3842" spans="1:4" x14ac:dyDescent="0.2">
      <c r="A3842" s="635" t="s">
        <v>4131</v>
      </c>
      <c r="B3842" s="636">
        <v>95</v>
      </c>
      <c r="C3842" s="637">
        <v>113.37</v>
      </c>
      <c r="D3842" s="635"/>
    </row>
    <row r="3843" spans="1:4" x14ac:dyDescent="0.2">
      <c r="A3843" s="635" t="s">
        <v>4132</v>
      </c>
      <c r="B3843" s="636">
        <v>330</v>
      </c>
      <c r="C3843" s="637">
        <v>0</v>
      </c>
      <c r="D3843" s="635"/>
    </row>
    <row r="3844" spans="1:4" x14ac:dyDescent="0.2">
      <c r="A3844" s="635" t="s">
        <v>4133</v>
      </c>
      <c r="B3844" s="636">
        <v>285</v>
      </c>
      <c r="C3844" s="637">
        <v>55.25</v>
      </c>
      <c r="D3844" s="635"/>
    </row>
    <row r="3845" spans="1:4" x14ac:dyDescent="0.2">
      <c r="A3845" s="635" t="s">
        <v>4134</v>
      </c>
      <c r="B3845" s="636">
        <v>419</v>
      </c>
      <c r="C3845" s="637">
        <v>0</v>
      </c>
      <c r="D3845" s="635"/>
    </row>
    <row r="3846" spans="1:4" x14ac:dyDescent="0.2">
      <c r="A3846" s="635" t="s">
        <v>4135</v>
      </c>
      <c r="B3846" s="636">
        <v>434</v>
      </c>
      <c r="C3846" s="637">
        <v>0</v>
      </c>
      <c r="D3846" s="635"/>
    </row>
    <row r="3847" spans="1:4" x14ac:dyDescent="0.2">
      <c r="A3847" s="635" t="s">
        <v>4136</v>
      </c>
      <c r="B3847" s="636">
        <v>639</v>
      </c>
      <c r="C3847" s="637">
        <v>0</v>
      </c>
      <c r="D3847" s="635"/>
    </row>
    <row r="3848" spans="1:4" x14ac:dyDescent="0.2">
      <c r="A3848" s="635" t="s">
        <v>4137</v>
      </c>
      <c r="B3848" s="636">
        <v>224</v>
      </c>
      <c r="C3848" s="637">
        <v>0</v>
      </c>
      <c r="D3848" s="635"/>
    </row>
    <row r="3849" spans="1:4" x14ac:dyDescent="0.2">
      <c r="A3849" s="635" t="s">
        <v>4138</v>
      </c>
      <c r="B3849" s="636">
        <v>379</v>
      </c>
      <c r="C3849" s="637">
        <v>0</v>
      </c>
      <c r="D3849" s="635"/>
    </row>
    <row r="3850" spans="1:4" x14ac:dyDescent="0.2">
      <c r="A3850" s="635" t="s">
        <v>4139</v>
      </c>
      <c r="B3850" s="636">
        <v>61</v>
      </c>
      <c r="C3850" s="637">
        <v>0</v>
      </c>
      <c r="D3850" s="635"/>
    </row>
    <row r="3851" spans="1:4" x14ac:dyDescent="0.2">
      <c r="A3851" s="635" t="s">
        <v>4140</v>
      </c>
      <c r="B3851" s="636">
        <v>417</v>
      </c>
      <c r="C3851" s="637">
        <v>0</v>
      </c>
      <c r="D3851" s="635"/>
    </row>
    <row r="3852" spans="1:4" x14ac:dyDescent="0.2">
      <c r="A3852" s="635" t="s">
        <v>4141</v>
      </c>
      <c r="B3852" s="636">
        <v>173</v>
      </c>
      <c r="C3852" s="637">
        <v>66.010000000000005</v>
      </c>
      <c r="D3852" s="635"/>
    </row>
    <row r="3853" spans="1:4" x14ac:dyDescent="0.2">
      <c r="A3853" s="635" t="s">
        <v>4142</v>
      </c>
      <c r="B3853" s="636">
        <v>58</v>
      </c>
      <c r="C3853" s="637">
        <v>0</v>
      </c>
      <c r="D3853" s="635"/>
    </row>
    <row r="3854" spans="1:4" x14ac:dyDescent="0.2">
      <c r="A3854" s="635" t="s">
        <v>4143</v>
      </c>
      <c r="B3854" s="636">
        <v>104</v>
      </c>
      <c r="C3854" s="637">
        <v>0</v>
      </c>
      <c r="D3854" s="635"/>
    </row>
    <row r="3855" spans="1:4" x14ac:dyDescent="0.2">
      <c r="A3855" s="635" t="s">
        <v>4144</v>
      </c>
      <c r="B3855" s="636">
        <v>220</v>
      </c>
      <c r="C3855" s="637">
        <v>0</v>
      </c>
      <c r="D3855" s="635"/>
    </row>
    <row r="3856" spans="1:4" x14ac:dyDescent="0.2">
      <c r="A3856" s="635" t="s">
        <v>4147</v>
      </c>
      <c r="B3856" s="636">
        <v>413</v>
      </c>
      <c r="C3856" s="637">
        <v>1132.27</v>
      </c>
      <c r="D3856" s="635"/>
    </row>
    <row r="3857" spans="1:4" x14ac:dyDescent="0.2">
      <c r="A3857" s="635" t="s">
        <v>4148</v>
      </c>
      <c r="B3857" s="636">
        <v>185</v>
      </c>
      <c r="C3857" s="637">
        <v>340</v>
      </c>
      <c r="D3857" s="635"/>
    </row>
    <row r="3858" spans="1:4" x14ac:dyDescent="0.2">
      <c r="A3858" s="635" t="s">
        <v>4149</v>
      </c>
      <c r="B3858" s="636">
        <v>176</v>
      </c>
      <c r="C3858" s="637">
        <v>182.07</v>
      </c>
      <c r="D3858" s="635"/>
    </row>
    <row r="3859" spans="1:4" x14ac:dyDescent="0.2">
      <c r="A3859" s="635" t="s">
        <v>4150</v>
      </c>
      <c r="B3859" s="636">
        <v>145</v>
      </c>
      <c r="C3859" s="637">
        <v>7.62</v>
      </c>
      <c r="D3859" s="635"/>
    </row>
    <row r="3860" spans="1:4" x14ac:dyDescent="0.2">
      <c r="A3860" s="635" t="s">
        <v>4151</v>
      </c>
      <c r="B3860" s="636">
        <v>57</v>
      </c>
      <c r="C3860" s="637">
        <v>0</v>
      </c>
      <c r="D3860" s="635"/>
    </row>
    <row r="3861" spans="1:4" x14ac:dyDescent="0.2">
      <c r="A3861" s="635" t="s">
        <v>4152</v>
      </c>
      <c r="B3861" s="636">
        <v>527</v>
      </c>
      <c r="C3861" s="637">
        <v>1618.93</v>
      </c>
      <c r="D3861" s="635"/>
    </row>
    <row r="3862" spans="1:4" x14ac:dyDescent="0.2">
      <c r="A3862" s="635" t="s">
        <v>4153</v>
      </c>
      <c r="B3862" s="636">
        <v>179</v>
      </c>
      <c r="C3862" s="637">
        <v>567.65</v>
      </c>
      <c r="D3862" s="635"/>
    </row>
    <row r="3863" spans="1:4" x14ac:dyDescent="0.2">
      <c r="A3863" s="635" t="s">
        <v>4154</v>
      </c>
      <c r="B3863" s="636">
        <v>834</v>
      </c>
      <c r="C3863" s="637">
        <v>0</v>
      </c>
      <c r="D3863" s="635"/>
    </row>
    <row r="3864" spans="1:4" x14ac:dyDescent="0.2">
      <c r="A3864" s="635" t="s">
        <v>4155</v>
      </c>
      <c r="B3864" s="636">
        <v>110</v>
      </c>
      <c r="C3864" s="637">
        <v>0</v>
      </c>
      <c r="D3864" s="635"/>
    </row>
    <row r="3865" spans="1:4" x14ac:dyDescent="0.2">
      <c r="A3865" s="635" t="s">
        <v>4156</v>
      </c>
      <c r="B3865" s="636">
        <v>194</v>
      </c>
      <c r="C3865" s="637">
        <v>0</v>
      </c>
      <c r="D3865" s="635"/>
    </row>
    <row r="3866" spans="1:4" x14ac:dyDescent="0.2">
      <c r="A3866" s="635" t="s">
        <v>4157</v>
      </c>
      <c r="B3866" s="636">
        <v>127</v>
      </c>
      <c r="C3866" s="637">
        <v>0</v>
      </c>
      <c r="D3866" s="635"/>
    </row>
    <row r="3867" spans="1:4" x14ac:dyDescent="0.2">
      <c r="A3867" s="635" t="s">
        <v>4158</v>
      </c>
      <c r="B3867" s="636">
        <v>48</v>
      </c>
      <c r="C3867" s="637">
        <v>25.05</v>
      </c>
      <c r="D3867" s="635"/>
    </row>
    <row r="3868" spans="1:4" x14ac:dyDescent="0.2">
      <c r="A3868" s="635" t="s">
        <v>4159</v>
      </c>
      <c r="B3868" s="636">
        <v>144</v>
      </c>
      <c r="C3868" s="637">
        <v>84.87</v>
      </c>
      <c r="D3868" s="635"/>
    </row>
    <row r="3869" spans="1:4" x14ac:dyDescent="0.2">
      <c r="A3869" s="635" t="s">
        <v>4160</v>
      </c>
      <c r="B3869" s="636">
        <v>207</v>
      </c>
      <c r="C3869" s="637">
        <v>717.86</v>
      </c>
      <c r="D3869" s="635"/>
    </row>
    <row r="3870" spans="1:4" x14ac:dyDescent="0.2">
      <c r="A3870" s="635" t="s">
        <v>4161</v>
      </c>
      <c r="B3870" s="636">
        <v>274</v>
      </c>
      <c r="C3870" s="637">
        <v>0</v>
      </c>
      <c r="D3870" s="635"/>
    </row>
    <row r="3871" spans="1:4" x14ac:dyDescent="0.2">
      <c r="A3871" s="635" t="s">
        <v>4162</v>
      </c>
      <c r="B3871" s="636">
        <v>64</v>
      </c>
      <c r="C3871" s="637">
        <v>0</v>
      </c>
      <c r="D3871" s="635"/>
    </row>
    <row r="3872" spans="1:4" x14ac:dyDescent="0.2">
      <c r="A3872" s="635" t="s">
        <v>4163</v>
      </c>
      <c r="B3872" s="636">
        <v>304</v>
      </c>
      <c r="C3872" s="637">
        <v>55.16</v>
      </c>
      <c r="D3872" s="635"/>
    </row>
    <row r="3873" spans="1:4" x14ac:dyDescent="0.2">
      <c r="A3873" s="635" t="s">
        <v>4164</v>
      </c>
      <c r="B3873" s="636">
        <v>219</v>
      </c>
      <c r="C3873" s="637">
        <v>49.1</v>
      </c>
      <c r="D3873" s="635"/>
    </row>
    <row r="3874" spans="1:4" x14ac:dyDescent="0.2">
      <c r="A3874" s="635" t="s">
        <v>4165</v>
      </c>
      <c r="B3874" s="636">
        <v>346</v>
      </c>
      <c r="C3874" s="637">
        <v>651.1</v>
      </c>
      <c r="D3874" s="635"/>
    </row>
    <row r="3875" spans="1:4" x14ac:dyDescent="0.2">
      <c r="A3875" s="635" t="s">
        <v>4166</v>
      </c>
      <c r="B3875" s="636">
        <v>263</v>
      </c>
      <c r="C3875" s="637">
        <v>0</v>
      </c>
      <c r="D3875" s="635"/>
    </row>
    <row r="3876" spans="1:4" x14ac:dyDescent="0.2">
      <c r="A3876" s="635" t="s">
        <v>4167</v>
      </c>
      <c r="B3876" s="636">
        <v>171</v>
      </c>
      <c r="C3876" s="637">
        <v>226.13</v>
      </c>
      <c r="D3876" s="635"/>
    </row>
    <row r="3877" spans="1:4" x14ac:dyDescent="0.2">
      <c r="A3877" s="635" t="s">
        <v>4168</v>
      </c>
      <c r="B3877" s="636">
        <v>159</v>
      </c>
      <c r="C3877" s="637">
        <v>372.99</v>
      </c>
      <c r="D3877" s="635"/>
    </row>
    <row r="3878" spans="1:4" x14ac:dyDescent="0.2">
      <c r="A3878" s="635" t="s">
        <v>4169</v>
      </c>
      <c r="B3878" s="636">
        <v>32</v>
      </c>
      <c r="C3878" s="637">
        <v>0</v>
      </c>
      <c r="D3878" s="635" t="s">
        <v>344</v>
      </c>
    </row>
    <row r="3879" spans="1:4" x14ac:dyDescent="0.2">
      <c r="A3879" s="635" t="s">
        <v>4170</v>
      </c>
      <c r="B3879" s="636">
        <v>282</v>
      </c>
      <c r="C3879" s="637">
        <v>49.05</v>
      </c>
      <c r="D3879" s="635"/>
    </row>
    <row r="3880" spans="1:4" x14ac:dyDescent="0.2">
      <c r="A3880" s="635" t="s">
        <v>4172</v>
      </c>
      <c r="B3880" s="636">
        <v>88</v>
      </c>
      <c r="C3880" s="637">
        <v>0</v>
      </c>
      <c r="D3880" s="635"/>
    </row>
    <row r="3881" spans="1:4" x14ac:dyDescent="0.2">
      <c r="A3881" s="635" t="s">
        <v>4173</v>
      </c>
      <c r="B3881" s="636">
        <v>646</v>
      </c>
      <c r="C3881" s="637">
        <v>0</v>
      </c>
      <c r="D3881" s="635"/>
    </row>
    <row r="3882" spans="1:4" x14ac:dyDescent="0.2">
      <c r="A3882" s="635" t="s">
        <v>4174</v>
      </c>
      <c r="B3882" s="636">
        <v>127</v>
      </c>
      <c r="C3882" s="637">
        <v>0</v>
      </c>
      <c r="D3882" s="635"/>
    </row>
    <row r="3883" spans="1:4" x14ac:dyDescent="0.2">
      <c r="A3883" s="635" t="s">
        <v>4175</v>
      </c>
      <c r="B3883" s="636">
        <v>70</v>
      </c>
      <c r="C3883" s="637">
        <v>11.94</v>
      </c>
      <c r="D3883" s="635"/>
    </row>
    <row r="3884" spans="1:4" x14ac:dyDescent="0.2">
      <c r="A3884" s="635" t="s">
        <v>4176</v>
      </c>
      <c r="B3884" s="636">
        <v>537</v>
      </c>
      <c r="C3884" s="637">
        <v>64.8</v>
      </c>
      <c r="D3884" s="635"/>
    </row>
    <row r="3885" spans="1:4" x14ac:dyDescent="0.2">
      <c r="A3885" s="635" t="s">
        <v>4177</v>
      </c>
      <c r="B3885" s="636">
        <v>124</v>
      </c>
      <c r="C3885" s="637">
        <v>211.34</v>
      </c>
      <c r="D3885" s="635"/>
    </row>
    <row r="3886" spans="1:4" x14ac:dyDescent="0.2">
      <c r="A3886" s="635" t="s">
        <v>4178</v>
      </c>
      <c r="B3886" s="636">
        <v>225</v>
      </c>
      <c r="C3886" s="637">
        <v>0</v>
      </c>
      <c r="D3886" s="635"/>
    </row>
    <row r="3887" spans="1:4" x14ac:dyDescent="0.2">
      <c r="A3887" s="635" t="s">
        <v>4179</v>
      </c>
      <c r="B3887" s="636">
        <v>218</v>
      </c>
      <c r="C3887" s="637">
        <v>396.2</v>
      </c>
      <c r="D3887" s="635"/>
    </row>
    <row r="3888" spans="1:4" x14ac:dyDescent="0.2">
      <c r="A3888" s="635" t="s">
        <v>4180</v>
      </c>
      <c r="B3888" s="636">
        <v>218</v>
      </c>
      <c r="C3888" s="637">
        <v>0</v>
      </c>
      <c r="D3888" s="635"/>
    </row>
    <row r="3889" spans="1:4" x14ac:dyDescent="0.2">
      <c r="A3889" s="635" t="s">
        <v>4181</v>
      </c>
      <c r="B3889" s="636">
        <v>212</v>
      </c>
      <c r="C3889" s="637">
        <v>16.71</v>
      </c>
      <c r="D3889" s="635"/>
    </row>
    <row r="3890" spans="1:4" x14ac:dyDescent="0.2">
      <c r="A3890" s="635" t="s">
        <v>4182</v>
      </c>
      <c r="B3890" s="636">
        <v>41</v>
      </c>
      <c r="C3890" s="637">
        <v>118.3</v>
      </c>
      <c r="D3890" s="635"/>
    </row>
    <row r="3891" spans="1:4" x14ac:dyDescent="0.2">
      <c r="A3891" s="635" t="s">
        <v>4183</v>
      </c>
      <c r="B3891" s="636">
        <v>312</v>
      </c>
      <c r="C3891" s="637">
        <v>90.58</v>
      </c>
      <c r="D3891" s="635"/>
    </row>
    <row r="3892" spans="1:4" x14ac:dyDescent="0.2">
      <c r="A3892" s="635" t="s">
        <v>4184</v>
      </c>
      <c r="B3892" s="636">
        <v>161</v>
      </c>
      <c r="C3892" s="637">
        <v>0</v>
      </c>
      <c r="D3892" s="635"/>
    </row>
    <row r="3893" spans="1:4" x14ac:dyDescent="0.2">
      <c r="A3893" s="635" t="s">
        <v>4185</v>
      </c>
      <c r="B3893" s="636">
        <v>195</v>
      </c>
      <c r="C3893" s="637">
        <v>0</v>
      </c>
      <c r="D3893" s="635"/>
    </row>
    <row r="3894" spans="1:4" x14ac:dyDescent="0.2">
      <c r="A3894" s="635" t="s">
        <v>4186</v>
      </c>
      <c r="B3894" s="636">
        <v>58</v>
      </c>
      <c r="C3894" s="637">
        <v>0</v>
      </c>
      <c r="D3894" s="635"/>
    </row>
    <row r="3895" spans="1:4" x14ac:dyDescent="0.2">
      <c r="A3895" s="635" t="s">
        <v>4187</v>
      </c>
      <c r="B3895" s="636">
        <v>370</v>
      </c>
      <c r="C3895" s="637">
        <v>966.41</v>
      </c>
      <c r="D3895" s="635"/>
    </row>
    <row r="3896" spans="1:4" x14ac:dyDescent="0.2">
      <c r="A3896" s="635" t="s">
        <v>4188</v>
      </c>
      <c r="B3896" s="636">
        <v>184</v>
      </c>
      <c r="C3896" s="637">
        <v>92.57</v>
      </c>
      <c r="D3896" s="635"/>
    </row>
    <row r="3897" spans="1:4" x14ac:dyDescent="0.2">
      <c r="A3897" s="635" t="s">
        <v>4189</v>
      </c>
      <c r="B3897" s="636">
        <v>177</v>
      </c>
      <c r="C3897" s="637">
        <v>263.91000000000003</v>
      </c>
      <c r="D3897" s="635"/>
    </row>
    <row r="3898" spans="1:4" x14ac:dyDescent="0.2">
      <c r="A3898" s="635" t="s">
        <v>4190</v>
      </c>
      <c r="B3898" s="636">
        <v>119</v>
      </c>
      <c r="C3898" s="637">
        <v>380.43</v>
      </c>
      <c r="D3898" s="635"/>
    </row>
    <row r="3899" spans="1:4" x14ac:dyDescent="0.2">
      <c r="A3899" s="635" t="s">
        <v>4191</v>
      </c>
      <c r="B3899" s="636">
        <v>34</v>
      </c>
      <c r="C3899" s="637">
        <v>52.25</v>
      </c>
      <c r="D3899" s="635" t="s">
        <v>344</v>
      </c>
    </row>
    <row r="3900" spans="1:4" x14ac:dyDescent="0.2">
      <c r="A3900" s="635" t="s">
        <v>4192</v>
      </c>
      <c r="B3900" s="636">
        <v>228</v>
      </c>
      <c r="C3900" s="637">
        <v>29.07</v>
      </c>
      <c r="D3900" s="635"/>
    </row>
    <row r="3901" spans="1:4" x14ac:dyDescent="0.2">
      <c r="A3901" s="635" t="s">
        <v>4193</v>
      </c>
      <c r="B3901" s="636">
        <v>214</v>
      </c>
      <c r="C3901" s="637">
        <v>0</v>
      </c>
      <c r="D3901" s="635"/>
    </row>
    <row r="3902" spans="1:4" x14ac:dyDescent="0.2">
      <c r="A3902" s="635" t="s">
        <v>4194</v>
      </c>
      <c r="B3902" s="636">
        <v>366</v>
      </c>
      <c r="C3902" s="637">
        <v>918.12</v>
      </c>
      <c r="D3902" s="635"/>
    </row>
    <row r="3903" spans="1:4" x14ac:dyDescent="0.2">
      <c r="A3903" s="635" t="s">
        <v>4195</v>
      </c>
      <c r="B3903" s="636">
        <v>198</v>
      </c>
      <c r="C3903" s="637">
        <v>572.25</v>
      </c>
      <c r="D3903" s="635"/>
    </row>
    <row r="3904" spans="1:4" x14ac:dyDescent="0.2">
      <c r="A3904" s="635" t="s">
        <v>4196</v>
      </c>
      <c r="B3904" s="636">
        <v>168</v>
      </c>
      <c r="C3904" s="637">
        <v>0</v>
      </c>
      <c r="D3904" s="635"/>
    </row>
    <row r="3905" spans="1:4" x14ac:dyDescent="0.2">
      <c r="A3905" s="635" t="s">
        <v>4197</v>
      </c>
      <c r="B3905" s="636">
        <v>101</v>
      </c>
      <c r="C3905" s="637">
        <v>0</v>
      </c>
      <c r="D3905" s="635"/>
    </row>
    <row r="3906" spans="1:4" x14ac:dyDescent="0.2">
      <c r="A3906" s="635" t="s">
        <v>4198</v>
      </c>
      <c r="B3906" s="636">
        <v>65</v>
      </c>
      <c r="C3906" s="637">
        <v>0</v>
      </c>
      <c r="D3906" s="635"/>
    </row>
    <row r="3907" spans="1:4" x14ac:dyDescent="0.2">
      <c r="A3907" s="635" t="s">
        <v>4199</v>
      </c>
      <c r="B3907" s="636">
        <v>258</v>
      </c>
      <c r="C3907" s="637">
        <v>200.86</v>
      </c>
      <c r="D3907" s="635"/>
    </row>
    <row r="3908" spans="1:4" x14ac:dyDescent="0.2">
      <c r="A3908" s="635" t="s">
        <v>4200</v>
      </c>
      <c r="B3908" s="636">
        <v>168</v>
      </c>
      <c r="C3908" s="637">
        <v>125.38</v>
      </c>
      <c r="D3908" s="635"/>
    </row>
    <row r="3909" spans="1:4" x14ac:dyDescent="0.2">
      <c r="A3909" s="635" t="s">
        <v>4201</v>
      </c>
      <c r="B3909" s="636">
        <v>191</v>
      </c>
      <c r="C3909" s="637">
        <v>0</v>
      </c>
      <c r="D3909" s="635"/>
    </row>
    <row r="3910" spans="1:4" x14ac:dyDescent="0.2">
      <c r="A3910" s="635" t="s">
        <v>4202</v>
      </c>
      <c r="B3910" s="636">
        <v>259</v>
      </c>
      <c r="C3910" s="637">
        <v>78.72</v>
      </c>
      <c r="D3910" s="635"/>
    </row>
    <row r="3911" spans="1:4" x14ac:dyDescent="0.2">
      <c r="A3911" s="635" t="s">
        <v>4203</v>
      </c>
      <c r="B3911" s="636">
        <v>325</v>
      </c>
      <c r="C3911" s="637">
        <v>177.66</v>
      </c>
      <c r="D3911" s="635"/>
    </row>
    <row r="3912" spans="1:4" x14ac:dyDescent="0.2">
      <c r="A3912" s="635" t="s">
        <v>4204</v>
      </c>
      <c r="B3912" s="636">
        <v>500</v>
      </c>
      <c r="C3912" s="637">
        <v>887.96</v>
      </c>
      <c r="D3912" s="635"/>
    </row>
    <row r="3913" spans="1:4" x14ac:dyDescent="0.2">
      <c r="A3913" s="635" t="s">
        <v>4205</v>
      </c>
      <c r="B3913" s="636">
        <v>43</v>
      </c>
      <c r="C3913" s="637">
        <v>0</v>
      </c>
      <c r="D3913" s="635"/>
    </row>
    <row r="3914" spans="1:4" x14ac:dyDescent="0.2">
      <c r="A3914" s="635" t="s">
        <v>4206</v>
      </c>
      <c r="B3914" s="636">
        <v>225</v>
      </c>
      <c r="C3914" s="637">
        <v>64.790000000000006</v>
      </c>
      <c r="D3914" s="635"/>
    </row>
    <row r="3915" spans="1:4" x14ac:dyDescent="0.2">
      <c r="A3915" s="635" t="s">
        <v>4207</v>
      </c>
      <c r="B3915" s="636">
        <v>123</v>
      </c>
      <c r="C3915" s="637">
        <v>356.69</v>
      </c>
      <c r="D3915" s="635"/>
    </row>
    <row r="3916" spans="1:4" x14ac:dyDescent="0.2">
      <c r="A3916" s="635" t="s">
        <v>4208</v>
      </c>
      <c r="B3916" s="636">
        <v>200</v>
      </c>
      <c r="C3916" s="637">
        <v>0</v>
      </c>
      <c r="D3916" s="635"/>
    </row>
    <row r="3917" spans="1:4" x14ac:dyDescent="0.2">
      <c r="A3917" s="635" t="s">
        <v>4209</v>
      </c>
      <c r="B3917" s="636">
        <v>229</v>
      </c>
      <c r="C3917" s="637">
        <v>243.94</v>
      </c>
      <c r="D3917" s="635"/>
    </row>
    <row r="3918" spans="1:4" x14ac:dyDescent="0.2">
      <c r="A3918" s="635" t="s">
        <v>4210</v>
      </c>
      <c r="B3918" s="636">
        <v>23</v>
      </c>
      <c r="C3918" s="637">
        <v>0</v>
      </c>
      <c r="D3918" s="635" t="s">
        <v>344</v>
      </c>
    </row>
    <row r="3919" spans="1:4" x14ac:dyDescent="0.2">
      <c r="A3919" s="635" t="s">
        <v>4211</v>
      </c>
      <c r="B3919" s="636">
        <v>229</v>
      </c>
      <c r="C3919" s="637">
        <v>589.20000000000005</v>
      </c>
      <c r="D3919" s="635"/>
    </row>
    <row r="3920" spans="1:4" x14ac:dyDescent="0.2">
      <c r="A3920" s="635" t="s">
        <v>4212</v>
      </c>
      <c r="B3920" s="636">
        <v>122</v>
      </c>
      <c r="C3920" s="637">
        <v>49.24</v>
      </c>
      <c r="D3920" s="635"/>
    </row>
    <row r="3921" spans="1:4" x14ac:dyDescent="0.2">
      <c r="A3921" s="635" t="s">
        <v>4213</v>
      </c>
      <c r="B3921" s="636">
        <v>64</v>
      </c>
      <c r="C3921" s="637">
        <v>47.39</v>
      </c>
      <c r="D3921" s="635"/>
    </row>
    <row r="3922" spans="1:4" x14ac:dyDescent="0.2">
      <c r="A3922" s="635" t="s">
        <v>4214</v>
      </c>
      <c r="B3922" s="636">
        <v>35</v>
      </c>
      <c r="C3922" s="637">
        <v>11.22</v>
      </c>
      <c r="D3922" s="635" t="s">
        <v>344</v>
      </c>
    </row>
    <row r="3923" spans="1:4" x14ac:dyDescent="0.2">
      <c r="A3923" s="635" t="s">
        <v>4215</v>
      </c>
      <c r="B3923" s="636">
        <v>64</v>
      </c>
      <c r="C3923" s="637">
        <v>0</v>
      </c>
      <c r="D3923" s="635"/>
    </row>
    <row r="3924" spans="1:4" x14ac:dyDescent="0.2">
      <c r="A3924" s="635" t="s">
        <v>4216</v>
      </c>
      <c r="B3924" s="636">
        <v>22</v>
      </c>
      <c r="C3924" s="637">
        <v>0</v>
      </c>
      <c r="D3924" s="635" t="s">
        <v>344</v>
      </c>
    </row>
    <row r="3925" spans="1:4" x14ac:dyDescent="0.2">
      <c r="A3925" s="635" t="s">
        <v>4217</v>
      </c>
      <c r="B3925" s="636">
        <v>293</v>
      </c>
      <c r="C3925" s="637">
        <v>756</v>
      </c>
      <c r="D3925" s="635"/>
    </row>
    <row r="3926" spans="1:4" x14ac:dyDescent="0.2">
      <c r="A3926" s="635" t="s">
        <v>4218</v>
      </c>
      <c r="B3926" s="636">
        <v>62</v>
      </c>
      <c r="C3926" s="637">
        <v>0</v>
      </c>
      <c r="D3926" s="635"/>
    </row>
    <row r="3927" spans="1:4" x14ac:dyDescent="0.2">
      <c r="A3927" s="635" t="s">
        <v>4219</v>
      </c>
      <c r="B3927" s="636">
        <v>206</v>
      </c>
      <c r="C3927" s="637">
        <v>100.36</v>
      </c>
      <c r="D3927" s="635"/>
    </row>
    <row r="3928" spans="1:4" x14ac:dyDescent="0.2">
      <c r="A3928" s="635" t="s">
        <v>4220</v>
      </c>
      <c r="B3928" s="636">
        <v>457</v>
      </c>
      <c r="C3928" s="637">
        <v>0</v>
      </c>
      <c r="D3928" s="635"/>
    </row>
    <row r="3929" spans="1:4" x14ac:dyDescent="0.2">
      <c r="A3929" s="635" t="s">
        <v>4221</v>
      </c>
      <c r="B3929" s="636">
        <v>183</v>
      </c>
      <c r="C3929" s="637">
        <v>9.33</v>
      </c>
      <c r="D3929" s="635"/>
    </row>
    <row r="3930" spans="1:4" x14ac:dyDescent="0.2">
      <c r="A3930" s="635" t="s">
        <v>4222</v>
      </c>
      <c r="B3930" s="636">
        <v>287</v>
      </c>
      <c r="C3930" s="637">
        <v>0</v>
      </c>
      <c r="D3930" s="635"/>
    </row>
    <row r="3931" spans="1:4" x14ac:dyDescent="0.2">
      <c r="A3931" s="635" t="s">
        <v>4223</v>
      </c>
      <c r="B3931" s="636">
        <v>258</v>
      </c>
      <c r="C3931" s="637">
        <v>0</v>
      </c>
      <c r="D3931" s="635"/>
    </row>
    <row r="3932" spans="1:4" x14ac:dyDescent="0.2">
      <c r="A3932" s="635" t="s">
        <v>4224</v>
      </c>
      <c r="B3932" s="636">
        <v>549</v>
      </c>
      <c r="C3932" s="637">
        <v>0</v>
      </c>
      <c r="D3932" s="635"/>
    </row>
    <row r="3933" spans="1:4" x14ac:dyDescent="0.2">
      <c r="A3933" s="635" t="s">
        <v>4225</v>
      </c>
      <c r="B3933" s="636">
        <v>51</v>
      </c>
      <c r="C3933" s="637">
        <v>0</v>
      </c>
      <c r="D3933" s="635"/>
    </row>
    <row r="3934" spans="1:4" x14ac:dyDescent="0.2">
      <c r="A3934" s="635" t="s">
        <v>4226</v>
      </c>
      <c r="B3934" s="636">
        <v>341</v>
      </c>
      <c r="C3934" s="637">
        <v>0</v>
      </c>
      <c r="D3934" s="635"/>
    </row>
    <row r="3935" spans="1:4" x14ac:dyDescent="0.2">
      <c r="A3935" s="635" t="s">
        <v>4227</v>
      </c>
      <c r="B3935" s="636">
        <v>125</v>
      </c>
      <c r="C3935" s="637">
        <v>159.97</v>
      </c>
      <c r="D3935" s="635"/>
    </row>
    <row r="3936" spans="1:4" x14ac:dyDescent="0.2">
      <c r="A3936" s="635" t="s">
        <v>4228</v>
      </c>
      <c r="B3936" s="636">
        <v>375</v>
      </c>
      <c r="C3936" s="637">
        <v>541.04999999999995</v>
      </c>
      <c r="D3936" s="635"/>
    </row>
    <row r="3937" spans="1:4" x14ac:dyDescent="0.2">
      <c r="A3937" s="635" t="s">
        <v>4229</v>
      </c>
      <c r="B3937" s="636">
        <v>167</v>
      </c>
      <c r="C3937" s="637">
        <v>458.23</v>
      </c>
      <c r="D3937" s="635"/>
    </row>
    <row r="3938" spans="1:4" x14ac:dyDescent="0.2">
      <c r="A3938" s="635" t="s">
        <v>4230</v>
      </c>
      <c r="B3938" s="636">
        <v>284</v>
      </c>
      <c r="C3938" s="637">
        <v>954.84</v>
      </c>
      <c r="D3938" s="635"/>
    </row>
    <row r="3939" spans="1:4" x14ac:dyDescent="0.2">
      <c r="A3939" s="635" t="s">
        <v>4231</v>
      </c>
      <c r="B3939" s="636">
        <v>200</v>
      </c>
      <c r="C3939" s="637">
        <v>0</v>
      </c>
      <c r="D3939" s="635"/>
    </row>
    <row r="3940" spans="1:4" x14ac:dyDescent="0.2">
      <c r="A3940" s="635" t="s">
        <v>4232</v>
      </c>
      <c r="B3940" s="636">
        <v>228</v>
      </c>
      <c r="C3940" s="637">
        <v>642.47</v>
      </c>
      <c r="D3940" s="635"/>
    </row>
    <row r="3941" spans="1:4" x14ac:dyDescent="0.2">
      <c r="A3941" s="635" t="s">
        <v>4233</v>
      </c>
      <c r="B3941" s="636">
        <v>170</v>
      </c>
      <c r="C3941" s="637">
        <v>0</v>
      </c>
      <c r="D3941" s="635"/>
    </row>
    <row r="3942" spans="1:4" x14ac:dyDescent="0.2">
      <c r="A3942" s="635" t="s">
        <v>4234</v>
      </c>
      <c r="B3942" s="636">
        <v>194</v>
      </c>
      <c r="C3942" s="637">
        <v>0</v>
      </c>
      <c r="D3942" s="635"/>
    </row>
    <row r="3943" spans="1:4" x14ac:dyDescent="0.2">
      <c r="A3943" s="635" t="s">
        <v>4235</v>
      </c>
      <c r="B3943" s="636">
        <v>215</v>
      </c>
      <c r="C3943" s="637">
        <v>0</v>
      </c>
      <c r="D3943" s="635"/>
    </row>
    <row r="3944" spans="1:4" x14ac:dyDescent="0.2">
      <c r="A3944" s="635" t="s">
        <v>4236</v>
      </c>
      <c r="B3944" s="636">
        <v>192</v>
      </c>
      <c r="C3944" s="637">
        <v>0</v>
      </c>
      <c r="D3944" s="635"/>
    </row>
    <row r="3945" spans="1:4" x14ac:dyDescent="0.2">
      <c r="A3945" s="635" t="s">
        <v>4237</v>
      </c>
      <c r="B3945" s="636">
        <v>150</v>
      </c>
      <c r="C3945" s="637">
        <v>30.78</v>
      </c>
      <c r="D3945" s="635"/>
    </row>
    <row r="3946" spans="1:4" x14ac:dyDescent="0.2">
      <c r="A3946" s="635" t="s">
        <v>4238</v>
      </c>
      <c r="B3946" s="636">
        <v>262</v>
      </c>
      <c r="C3946" s="637">
        <v>85.61</v>
      </c>
      <c r="D3946" s="635"/>
    </row>
    <row r="3947" spans="1:4" x14ac:dyDescent="0.2">
      <c r="A3947" s="635" t="s">
        <v>4239</v>
      </c>
      <c r="B3947" s="636">
        <v>52</v>
      </c>
      <c r="C3947" s="637">
        <v>1.37</v>
      </c>
      <c r="D3947" s="635"/>
    </row>
    <row r="3948" spans="1:4" x14ac:dyDescent="0.2">
      <c r="A3948" s="635" t="s">
        <v>4240</v>
      </c>
      <c r="B3948" s="636">
        <v>201</v>
      </c>
      <c r="C3948" s="637">
        <v>0</v>
      </c>
      <c r="D3948" s="635"/>
    </row>
    <row r="3949" spans="1:4" x14ac:dyDescent="0.2">
      <c r="A3949" s="635" t="s">
        <v>4241</v>
      </c>
      <c r="B3949" s="636">
        <v>242</v>
      </c>
      <c r="C3949" s="637">
        <v>282.23</v>
      </c>
      <c r="D3949" s="635"/>
    </row>
    <row r="3950" spans="1:4" x14ac:dyDescent="0.2">
      <c r="A3950" s="635" t="s">
        <v>4242</v>
      </c>
      <c r="B3950" s="636">
        <v>61</v>
      </c>
      <c r="C3950" s="637">
        <v>0</v>
      </c>
      <c r="D3950" s="635"/>
    </row>
    <row r="3951" spans="1:4" x14ac:dyDescent="0.2">
      <c r="A3951" s="635" t="s">
        <v>4243</v>
      </c>
      <c r="B3951" s="636">
        <v>656</v>
      </c>
      <c r="C3951" s="637">
        <v>967.64</v>
      </c>
      <c r="D3951" s="635"/>
    </row>
    <row r="3952" spans="1:4" x14ac:dyDescent="0.2">
      <c r="A3952" s="635" t="s">
        <v>4244</v>
      </c>
      <c r="B3952" s="636">
        <v>215</v>
      </c>
      <c r="C3952" s="637">
        <v>53.14</v>
      </c>
      <c r="D3952" s="635"/>
    </row>
    <row r="3953" spans="1:4" x14ac:dyDescent="0.2">
      <c r="A3953" s="635" t="s">
        <v>4245</v>
      </c>
      <c r="B3953" s="636">
        <v>50</v>
      </c>
      <c r="C3953" s="637">
        <v>4.34</v>
      </c>
      <c r="D3953" s="635"/>
    </row>
    <row r="3954" spans="1:4" x14ac:dyDescent="0.2">
      <c r="A3954" s="635" t="s">
        <v>4246</v>
      </c>
      <c r="B3954" s="636">
        <v>207</v>
      </c>
      <c r="C3954" s="637">
        <v>0</v>
      </c>
      <c r="D3954" s="635"/>
    </row>
    <row r="3955" spans="1:4" x14ac:dyDescent="0.2">
      <c r="A3955" s="635" t="s">
        <v>4247</v>
      </c>
      <c r="B3955" s="636">
        <v>196</v>
      </c>
      <c r="C3955" s="637">
        <v>8.74</v>
      </c>
      <c r="D3955" s="635"/>
    </row>
    <row r="3956" spans="1:4" x14ac:dyDescent="0.2">
      <c r="A3956" s="635" t="s">
        <v>4248</v>
      </c>
      <c r="B3956" s="636">
        <v>40</v>
      </c>
      <c r="C3956" s="637">
        <v>0</v>
      </c>
      <c r="D3956" s="635" t="s">
        <v>344</v>
      </c>
    </row>
    <row r="3957" spans="1:4" x14ac:dyDescent="0.2">
      <c r="A3957" s="635" t="s">
        <v>4249</v>
      </c>
      <c r="B3957" s="636">
        <v>237</v>
      </c>
      <c r="C3957" s="637">
        <v>735.45</v>
      </c>
      <c r="D3957" s="635"/>
    </row>
    <row r="3958" spans="1:4" x14ac:dyDescent="0.2">
      <c r="A3958" s="635" t="s">
        <v>4250</v>
      </c>
      <c r="B3958" s="636">
        <v>139</v>
      </c>
      <c r="C3958" s="637">
        <v>78.989999999999995</v>
      </c>
      <c r="D3958" s="635"/>
    </row>
    <row r="3959" spans="1:4" x14ac:dyDescent="0.2">
      <c r="A3959" s="635" t="s">
        <v>4251</v>
      </c>
      <c r="B3959" s="636">
        <v>134</v>
      </c>
      <c r="C3959" s="637">
        <v>74.739999999999995</v>
      </c>
      <c r="D3959" s="635"/>
    </row>
    <row r="3960" spans="1:4" x14ac:dyDescent="0.2">
      <c r="A3960" s="635" t="s">
        <v>4252</v>
      </c>
      <c r="B3960" s="636">
        <v>185</v>
      </c>
      <c r="C3960" s="637">
        <v>356.43</v>
      </c>
      <c r="D3960" s="635"/>
    </row>
    <row r="3961" spans="1:4" x14ac:dyDescent="0.2">
      <c r="A3961" s="635" t="s">
        <v>4253</v>
      </c>
      <c r="B3961" s="636">
        <v>554</v>
      </c>
      <c r="C3961" s="637">
        <v>0</v>
      </c>
      <c r="D3961" s="635"/>
    </row>
    <row r="3962" spans="1:4" x14ac:dyDescent="0.2">
      <c r="A3962" s="635" t="s">
        <v>4254</v>
      </c>
      <c r="B3962" s="636">
        <v>166</v>
      </c>
      <c r="C3962" s="637">
        <v>0</v>
      </c>
      <c r="D3962" s="635"/>
    </row>
    <row r="3963" spans="1:4" x14ac:dyDescent="0.2">
      <c r="A3963" s="635" t="s">
        <v>4255</v>
      </c>
      <c r="B3963" s="636">
        <v>75</v>
      </c>
      <c r="C3963" s="637">
        <v>52.56</v>
      </c>
      <c r="D3963" s="635"/>
    </row>
    <row r="3964" spans="1:4" x14ac:dyDescent="0.2">
      <c r="A3964" s="635" t="s">
        <v>4256</v>
      </c>
      <c r="B3964" s="636">
        <v>126</v>
      </c>
      <c r="C3964" s="637">
        <v>0</v>
      </c>
      <c r="D3964" s="635"/>
    </row>
    <row r="3965" spans="1:4" x14ac:dyDescent="0.2">
      <c r="A3965" s="635" t="s">
        <v>4257</v>
      </c>
      <c r="B3965" s="636">
        <v>88</v>
      </c>
      <c r="C3965" s="637">
        <v>0</v>
      </c>
      <c r="D3965" s="635"/>
    </row>
    <row r="3966" spans="1:4" x14ac:dyDescent="0.2">
      <c r="A3966" s="635" t="s">
        <v>4258</v>
      </c>
      <c r="B3966" s="636">
        <v>159</v>
      </c>
      <c r="C3966" s="637">
        <v>0</v>
      </c>
      <c r="D3966" s="635"/>
    </row>
    <row r="3967" spans="1:4" x14ac:dyDescent="0.2">
      <c r="A3967" s="635" t="s">
        <v>4259</v>
      </c>
      <c r="B3967" s="636">
        <v>162</v>
      </c>
      <c r="C3967" s="637">
        <v>84.67</v>
      </c>
      <c r="D3967" s="635"/>
    </row>
    <row r="3968" spans="1:4" x14ac:dyDescent="0.2">
      <c r="A3968" s="635" t="s">
        <v>4260</v>
      </c>
      <c r="B3968" s="636">
        <v>69</v>
      </c>
      <c r="C3968" s="637">
        <v>0</v>
      </c>
      <c r="D3968" s="635"/>
    </row>
    <row r="3969" spans="1:4" x14ac:dyDescent="0.2">
      <c r="A3969" s="635" t="s">
        <v>4261</v>
      </c>
      <c r="B3969" s="636">
        <v>114</v>
      </c>
      <c r="C3969" s="637">
        <v>139.07</v>
      </c>
      <c r="D3969" s="635"/>
    </row>
    <row r="3970" spans="1:4" x14ac:dyDescent="0.2">
      <c r="A3970" s="635" t="s">
        <v>4262</v>
      </c>
      <c r="B3970" s="636">
        <v>189</v>
      </c>
      <c r="C3970" s="637">
        <v>643.73</v>
      </c>
      <c r="D3970" s="635"/>
    </row>
    <row r="3971" spans="1:4" x14ac:dyDescent="0.2">
      <c r="A3971" s="635" t="s">
        <v>4263</v>
      </c>
      <c r="B3971" s="636">
        <v>269</v>
      </c>
      <c r="C3971" s="637">
        <v>272.10000000000002</v>
      </c>
      <c r="D3971" s="635"/>
    </row>
    <row r="3972" spans="1:4" x14ac:dyDescent="0.2">
      <c r="A3972" s="635" t="s">
        <v>4264</v>
      </c>
      <c r="B3972" s="636">
        <v>381</v>
      </c>
      <c r="C3972" s="637">
        <v>114.96</v>
      </c>
      <c r="D3972" s="635"/>
    </row>
    <row r="3973" spans="1:4" x14ac:dyDescent="0.2">
      <c r="A3973" s="635" t="s">
        <v>4265</v>
      </c>
      <c r="B3973" s="636">
        <v>217</v>
      </c>
      <c r="C3973" s="637">
        <v>0</v>
      </c>
      <c r="D3973" s="635"/>
    </row>
    <row r="3974" spans="1:4" x14ac:dyDescent="0.2">
      <c r="A3974" s="635" t="s">
        <v>4266</v>
      </c>
      <c r="B3974" s="636">
        <v>71</v>
      </c>
      <c r="C3974" s="637">
        <v>15.17</v>
      </c>
      <c r="D3974" s="635"/>
    </row>
    <row r="3975" spans="1:4" x14ac:dyDescent="0.2">
      <c r="A3975" s="635" t="s">
        <v>4267</v>
      </c>
      <c r="B3975" s="636">
        <v>617</v>
      </c>
      <c r="C3975" s="637">
        <v>313.08999999999997</v>
      </c>
      <c r="D3975" s="635"/>
    </row>
    <row r="3976" spans="1:4" x14ac:dyDescent="0.2">
      <c r="A3976" s="635" t="s">
        <v>4268</v>
      </c>
      <c r="B3976" s="636">
        <v>463</v>
      </c>
      <c r="C3976" s="637">
        <v>895.88</v>
      </c>
      <c r="D3976" s="635"/>
    </row>
    <row r="3977" spans="1:4" x14ac:dyDescent="0.2">
      <c r="A3977" s="635" t="s">
        <v>4269</v>
      </c>
      <c r="B3977" s="636">
        <v>189</v>
      </c>
      <c r="C3977" s="637">
        <v>0</v>
      </c>
      <c r="D3977" s="635"/>
    </row>
    <row r="3978" spans="1:4" x14ac:dyDescent="0.2">
      <c r="A3978" s="635" t="s">
        <v>4270</v>
      </c>
      <c r="B3978" s="636">
        <v>228</v>
      </c>
      <c r="C3978" s="637">
        <v>0</v>
      </c>
      <c r="D3978" s="635"/>
    </row>
    <row r="3979" spans="1:4" x14ac:dyDescent="0.2">
      <c r="A3979" s="635" t="s">
        <v>4271</v>
      </c>
      <c r="B3979" s="636">
        <v>26</v>
      </c>
      <c r="C3979" s="637">
        <v>30.43</v>
      </c>
      <c r="D3979" s="635" t="s">
        <v>344</v>
      </c>
    </row>
    <row r="3980" spans="1:4" x14ac:dyDescent="0.2">
      <c r="A3980" s="635" t="s">
        <v>4272</v>
      </c>
      <c r="B3980" s="636">
        <v>132</v>
      </c>
      <c r="C3980" s="637">
        <v>220.44</v>
      </c>
      <c r="D3980" s="635"/>
    </row>
    <row r="3981" spans="1:4" x14ac:dyDescent="0.2">
      <c r="A3981" s="635" t="s">
        <v>4273</v>
      </c>
      <c r="B3981" s="636">
        <v>62</v>
      </c>
      <c r="C3981" s="637">
        <v>98.9</v>
      </c>
      <c r="D3981" s="635"/>
    </row>
    <row r="3982" spans="1:4" x14ac:dyDescent="0.2">
      <c r="A3982" s="635" t="s">
        <v>4274</v>
      </c>
      <c r="B3982" s="636">
        <v>311</v>
      </c>
      <c r="C3982" s="637">
        <v>0</v>
      </c>
      <c r="D3982" s="635"/>
    </row>
    <row r="3983" spans="1:4" x14ac:dyDescent="0.2">
      <c r="A3983" s="635" t="s">
        <v>4275</v>
      </c>
      <c r="B3983" s="636">
        <v>252</v>
      </c>
      <c r="C3983" s="637">
        <v>0</v>
      </c>
      <c r="D3983" s="635"/>
    </row>
    <row r="3984" spans="1:4" x14ac:dyDescent="0.2">
      <c r="A3984" s="635" t="s">
        <v>4276</v>
      </c>
      <c r="B3984" s="636">
        <v>259</v>
      </c>
      <c r="C3984" s="637">
        <v>767.15</v>
      </c>
      <c r="D3984" s="635"/>
    </row>
    <row r="3985" spans="1:4" x14ac:dyDescent="0.2">
      <c r="A3985" s="635" t="s">
        <v>4277</v>
      </c>
      <c r="B3985" s="636">
        <v>243</v>
      </c>
      <c r="C3985" s="637">
        <v>53.56</v>
      </c>
      <c r="D3985" s="635"/>
    </row>
    <row r="3986" spans="1:4" x14ac:dyDescent="0.2">
      <c r="A3986" s="635" t="s">
        <v>4278</v>
      </c>
      <c r="B3986" s="636">
        <v>276</v>
      </c>
      <c r="C3986" s="637">
        <v>0</v>
      </c>
      <c r="D3986" s="635"/>
    </row>
    <row r="3987" spans="1:4" x14ac:dyDescent="0.2">
      <c r="A3987" s="635" t="s">
        <v>4279</v>
      </c>
      <c r="B3987" s="636">
        <v>105</v>
      </c>
      <c r="C3987" s="637">
        <v>7.18</v>
      </c>
      <c r="D3987" s="635"/>
    </row>
    <row r="3988" spans="1:4" x14ac:dyDescent="0.2">
      <c r="A3988" s="635" t="s">
        <v>4280</v>
      </c>
      <c r="B3988" s="636">
        <v>309</v>
      </c>
      <c r="C3988" s="637">
        <v>228.63</v>
      </c>
      <c r="D3988" s="635"/>
    </row>
    <row r="3989" spans="1:4" x14ac:dyDescent="0.2">
      <c r="A3989" s="635" t="s">
        <v>4281</v>
      </c>
      <c r="B3989" s="636">
        <v>479</v>
      </c>
      <c r="C3989" s="637">
        <v>0</v>
      </c>
      <c r="D3989" s="635"/>
    </row>
    <row r="3990" spans="1:4" x14ac:dyDescent="0.2">
      <c r="A3990" s="635" t="s">
        <v>4282</v>
      </c>
      <c r="B3990" s="636">
        <v>149</v>
      </c>
      <c r="C3990" s="637">
        <v>136.66999999999999</v>
      </c>
      <c r="D3990" s="635"/>
    </row>
    <row r="3991" spans="1:4" x14ac:dyDescent="0.2">
      <c r="A3991" s="635" t="s">
        <v>4283</v>
      </c>
      <c r="B3991" s="636">
        <v>260</v>
      </c>
      <c r="C3991" s="637">
        <v>257.52999999999997</v>
      </c>
      <c r="D3991" s="635"/>
    </row>
    <row r="3992" spans="1:4" x14ac:dyDescent="0.2">
      <c r="A3992" s="635" t="s">
        <v>4284</v>
      </c>
      <c r="B3992" s="636">
        <v>202</v>
      </c>
      <c r="C3992" s="637">
        <v>0</v>
      </c>
      <c r="D3992" s="635"/>
    </row>
    <row r="3993" spans="1:4" x14ac:dyDescent="0.2">
      <c r="A3993" s="635" t="s">
        <v>4285</v>
      </c>
      <c r="B3993" s="636">
        <v>134</v>
      </c>
      <c r="C3993" s="637">
        <v>174.98</v>
      </c>
      <c r="D3993" s="635"/>
    </row>
    <row r="3994" spans="1:4" x14ac:dyDescent="0.2">
      <c r="A3994" s="635" t="s">
        <v>4286</v>
      </c>
      <c r="B3994" s="636">
        <v>165</v>
      </c>
      <c r="C3994" s="637">
        <v>494.1</v>
      </c>
      <c r="D3994" s="635"/>
    </row>
    <row r="3995" spans="1:4" x14ac:dyDescent="0.2">
      <c r="A3995" s="635" t="s">
        <v>4287</v>
      </c>
      <c r="B3995" s="636">
        <v>98</v>
      </c>
      <c r="C3995" s="637">
        <v>323.36</v>
      </c>
      <c r="D3995" s="635"/>
    </row>
    <row r="3996" spans="1:4" x14ac:dyDescent="0.2">
      <c r="A3996" s="635" t="s">
        <v>4288</v>
      </c>
      <c r="B3996" s="636">
        <v>221</v>
      </c>
      <c r="C3996" s="637">
        <v>78.209999999999994</v>
      </c>
      <c r="D3996" s="635"/>
    </row>
    <row r="3997" spans="1:4" x14ac:dyDescent="0.2">
      <c r="A3997" s="635" t="s">
        <v>4289</v>
      </c>
      <c r="B3997" s="636">
        <v>469</v>
      </c>
      <c r="C3997" s="637">
        <v>1398.27</v>
      </c>
      <c r="D3997" s="635"/>
    </row>
    <row r="3998" spans="1:4" x14ac:dyDescent="0.2">
      <c r="A3998" s="635" t="s">
        <v>4290</v>
      </c>
      <c r="B3998" s="636">
        <v>115</v>
      </c>
      <c r="C3998" s="637">
        <v>0</v>
      </c>
      <c r="D3998" s="635"/>
    </row>
    <row r="3999" spans="1:4" x14ac:dyDescent="0.2">
      <c r="A3999" s="635" t="s">
        <v>4291</v>
      </c>
      <c r="B3999" s="636">
        <v>156</v>
      </c>
      <c r="C3999" s="637">
        <v>366.85</v>
      </c>
      <c r="D3999" s="635"/>
    </row>
    <row r="4000" spans="1:4" x14ac:dyDescent="0.2">
      <c r="A4000" s="635" t="s">
        <v>4292</v>
      </c>
      <c r="B4000" s="636">
        <v>305</v>
      </c>
      <c r="C4000" s="637">
        <v>0</v>
      </c>
      <c r="D4000" s="635"/>
    </row>
    <row r="4001" spans="1:4" x14ac:dyDescent="0.2">
      <c r="A4001" s="635" t="s">
        <v>4293</v>
      </c>
      <c r="B4001" s="636">
        <v>76</v>
      </c>
      <c r="C4001" s="637">
        <v>0</v>
      </c>
      <c r="D4001" s="635"/>
    </row>
    <row r="4002" spans="1:4" x14ac:dyDescent="0.2">
      <c r="A4002" s="635" t="s">
        <v>4294</v>
      </c>
      <c r="B4002" s="636">
        <v>184</v>
      </c>
      <c r="C4002" s="637">
        <v>8.65</v>
      </c>
      <c r="D4002" s="635"/>
    </row>
    <row r="4003" spans="1:4" x14ac:dyDescent="0.2">
      <c r="A4003" s="635" t="s">
        <v>4295</v>
      </c>
      <c r="B4003" s="636">
        <v>41</v>
      </c>
      <c r="C4003" s="637">
        <v>0</v>
      </c>
      <c r="D4003" s="635"/>
    </row>
    <row r="4004" spans="1:4" x14ac:dyDescent="0.2">
      <c r="A4004" s="635" t="s">
        <v>4296</v>
      </c>
      <c r="B4004" s="636">
        <v>154</v>
      </c>
      <c r="C4004" s="637">
        <v>0</v>
      </c>
      <c r="D4004" s="635"/>
    </row>
    <row r="4005" spans="1:4" x14ac:dyDescent="0.2">
      <c r="A4005" s="635" t="s">
        <v>4297</v>
      </c>
      <c r="B4005" s="636">
        <v>347</v>
      </c>
      <c r="C4005" s="637">
        <v>0</v>
      </c>
      <c r="D4005" s="635"/>
    </row>
    <row r="4006" spans="1:4" x14ac:dyDescent="0.2">
      <c r="A4006" s="635" t="s">
        <v>4298</v>
      </c>
      <c r="B4006" s="636">
        <v>247</v>
      </c>
      <c r="C4006" s="637">
        <v>154.84</v>
      </c>
      <c r="D4006" s="635"/>
    </row>
    <row r="4007" spans="1:4" x14ac:dyDescent="0.2">
      <c r="A4007" s="635" t="s">
        <v>4299</v>
      </c>
      <c r="B4007" s="636">
        <v>321</v>
      </c>
      <c r="C4007" s="637">
        <v>326.29000000000002</v>
      </c>
      <c r="D4007" s="635"/>
    </row>
    <row r="4008" spans="1:4" x14ac:dyDescent="0.2">
      <c r="A4008" s="635" t="s">
        <v>4300</v>
      </c>
      <c r="B4008" s="636">
        <v>307</v>
      </c>
      <c r="C4008" s="637">
        <v>485.13</v>
      </c>
      <c r="D4008" s="635"/>
    </row>
    <row r="4009" spans="1:4" x14ac:dyDescent="0.2">
      <c r="A4009" s="635" t="s">
        <v>4301</v>
      </c>
      <c r="B4009" s="636">
        <v>101</v>
      </c>
      <c r="C4009" s="637">
        <v>0</v>
      </c>
      <c r="D4009" s="635"/>
    </row>
    <row r="4010" spans="1:4" x14ac:dyDescent="0.2">
      <c r="A4010" s="635" t="s">
        <v>4302</v>
      </c>
      <c r="B4010" s="636">
        <v>354</v>
      </c>
      <c r="C4010" s="637">
        <v>0</v>
      </c>
      <c r="D4010" s="635"/>
    </row>
    <row r="4011" spans="1:4" x14ac:dyDescent="0.2">
      <c r="A4011" s="635" t="s">
        <v>4303</v>
      </c>
      <c r="B4011" s="636">
        <v>213</v>
      </c>
      <c r="C4011" s="637">
        <v>504.55</v>
      </c>
      <c r="D4011" s="635"/>
    </row>
    <row r="4012" spans="1:4" x14ac:dyDescent="0.2">
      <c r="A4012" s="635" t="s">
        <v>4304</v>
      </c>
      <c r="B4012" s="636">
        <v>140</v>
      </c>
      <c r="C4012" s="637">
        <v>1.89</v>
      </c>
      <c r="D4012" s="635"/>
    </row>
    <row r="4013" spans="1:4" x14ac:dyDescent="0.2">
      <c r="A4013" s="635" t="s">
        <v>4305</v>
      </c>
      <c r="B4013" s="636">
        <v>65</v>
      </c>
      <c r="C4013" s="637">
        <v>16.079999999999998</v>
      </c>
      <c r="D4013" s="635"/>
    </row>
    <row r="4014" spans="1:4" x14ac:dyDescent="0.2">
      <c r="A4014" s="635" t="s">
        <v>4306</v>
      </c>
      <c r="B4014" s="636">
        <v>33</v>
      </c>
      <c r="C4014" s="637">
        <v>0</v>
      </c>
      <c r="D4014" s="635" t="s">
        <v>344</v>
      </c>
    </row>
    <row r="4015" spans="1:4" x14ac:dyDescent="0.2">
      <c r="A4015" s="635" t="s">
        <v>4307</v>
      </c>
      <c r="B4015" s="636">
        <v>373</v>
      </c>
      <c r="C4015" s="637">
        <v>0</v>
      </c>
      <c r="D4015" s="635"/>
    </row>
    <row r="4016" spans="1:4" x14ac:dyDescent="0.2">
      <c r="A4016" s="635" t="s">
        <v>4308</v>
      </c>
      <c r="B4016" s="636">
        <v>172</v>
      </c>
      <c r="C4016" s="637">
        <v>156.66999999999999</v>
      </c>
      <c r="D4016" s="635"/>
    </row>
    <row r="4017" spans="1:4" x14ac:dyDescent="0.2">
      <c r="A4017" s="635" t="s">
        <v>4309</v>
      </c>
      <c r="B4017" s="636">
        <v>316</v>
      </c>
      <c r="C4017" s="637">
        <v>261.93</v>
      </c>
      <c r="D4017" s="635"/>
    </row>
    <row r="4018" spans="1:4" x14ac:dyDescent="0.2">
      <c r="A4018" s="635" t="s">
        <v>4310</v>
      </c>
      <c r="B4018" s="636">
        <v>381</v>
      </c>
      <c r="C4018" s="637">
        <v>263.26</v>
      </c>
      <c r="D4018" s="635"/>
    </row>
    <row r="4019" spans="1:4" x14ac:dyDescent="0.2">
      <c r="A4019" s="635" t="s">
        <v>4311</v>
      </c>
      <c r="B4019" s="636">
        <v>89</v>
      </c>
      <c r="C4019" s="637">
        <v>0</v>
      </c>
      <c r="D4019" s="635"/>
    </row>
    <row r="4020" spans="1:4" x14ac:dyDescent="0.2">
      <c r="A4020" s="635" t="s">
        <v>4312</v>
      </c>
      <c r="B4020" s="636">
        <v>181</v>
      </c>
      <c r="C4020" s="637">
        <v>103.88</v>
      </c>
      <c r="D4020" s="635"/>
    </row>
    <row r="4021" spans="1:4" x14ac:dyDescent="0.2">
      <c r="A4021" s="635" t="s">
        <v>4313</v>
      </c>
      <c r="B4021" s="636">
        <v>319</v>
      </c>
      <c r="C4021" s="637">
        <v>0</v>
      </c>
      <c r="D4021" s="635"/>
    </row>
    <row r="4022" spans="1:4" x14ac:dyDescent="0.2">
      <c r="A4022" s="635" t="s">
        <v>4314</v>
      </c>
      <c r="B4022" s="636">
        <v>163</v>
      </c>
      <c r="C4022" s="637">
        <v>0</v>
      </c>
      <c r="D4022" s="635"/>
    </row>
    <row r="4023" spans="1:4" x14ac:dyDescent="0.2">
      <c r="A4023" s="635" t="s">
        <v>4315</v>
      </c>
      <c r="B4023" s="636">
        <v>211</v>
      </c>
      <c r="C4023" s="637">
        <v>283.35000000000002</v>
      </c>
      <c r="D4023" s="635"/>
    </row>
    <row r="4024" spans="1:4" x14ac:dyDescent="0.2">
      <c r="A4024" s="635" t="s">
        <v>4316</v>
      </c>
      <c r="B4024" s="636">
        <v>99</v>
      </c>
      <c r="C4024" s="637">
        <v>297.44</v>
      </c>
      <c r="D4024" s="635"/>
    </row>
    <row r="4025" spans="1:4" x14ac:dyDescent="0.2">
      <c r="A4025" s="635" t="s">
        <v>4317</v>
      </c>
      <c r="B4025" s="636">
        <v>114</v>
      </c>
      <c r="C4025" s="637">
        <v>0</v>
      </c>
      <c r="D4025" s="635"/>
    </row>
    <row r="4026" spans="1:4" x14ac:dyDescent="0.2">
      <c r="A4026" s="635" t="s">
        <v>4318</v>
      </c>
      <c r="B4026" s="636">
        <v>149</v>
      </c>
      <c r="C4026" s="637">
        <v>0</v>
      </c>
      <c r="D4026" s="635"/>
    </row>
    <row r="4027" spans="1:4" x14ac:dyDescent="0.2">
      <c r="A4027" s="635" t="s">
        <v>4319</v>
      </c>
      <c r="B4027" s="636">
        <v>87</v>
      </c>
      <c r="C4027" s="637">
        <v>0</v>
      </c>
      <c r="D4027" s="635"/>
    </row>
    <row r="4028" spans="1:4" x14ac:dyDescent="0.2">
      <c r="A4028" s="635" t="s">
        <v>4320</v>
      </c>
      <c r="B4028" s="636">
        <v>501</v>
      </c>
      <c r="C4028" s="637">
        <v>0</v>
      </c>
      <c r="D4028" s="635"/>
    </row>
    <row r="4029" spans="1:4" x14ac:dyDescent="0.2">
      <c r="A4029" s="635" t="s">
        <v>4321</v>
      </c>
      <c r="B4029" s="636">
        <v>153</v>
      </c>
      <c r="C4029" s="637">
        <v>470.7</v>
      </c>
      <c r="D4029" s="635"/>
    </row>
    <row r="4030" spans="1:4" x14ac:dyDescent="0.2">
      <c r="A4030" s="635" t="s">
        <v>4322</v>
      </c>
      <c r="B4030" s="636">
        <v>270</v>
      </c>
      <c r="C4030" s="637">
        <v>270.32</v>
      </c>
      <c r="D4030" s="635"/>
    </row>
    <row r="4031" spans="1:4" x14ac:dyDescent="0.2">
      <c r="A4031" s="635" t="s">
        <v>4323</v>
      </c>
      <c r="B4031" s="636">
        <v>78</v>
      </c>
      <c r="C4031" s="637">
        <v>85.03</v>
      </c>
      <c r="D4031" s="635"/>
    </row>
    <row r="4032" spans="1:4" x14ac:dyDescent="0.2">
      <c r="A4032" s="635" t="s">
        <v>4324</v>
      </c>
      <c r="B4032" s="636">
        <v>111</v>
      </c>
      <c r="C4032" s="637">
        <v>154.30000000000001</v>
      </c>
      <c r="D4032" s="635"/>
    </row>
    <row r="4033" spans="1:4" x14ac:dyDescent="0.2">
      <c r="A4033" s="635" t="s">
        <v>4325</v>
      </c>
      <c r="B4033" s="636">
        <v>268</v>
      </c>
      <c r="C4033" s="637">
        <v>109.69</v>
      </c>
      <c r="D4033" s="635"/>
    </row>
    <row r="4034" spans="1:4" x14ac:dyDescent="0.2">
      <c r="A4034" s="635" t="s">
        <v>4326</v>
      </c>
      <c r="B4034" s="636">
        <v>112</v>
      </c>
      <c r="C4034" s="637">
        <v>0</v>
      </c>
      <c r="D4034" s="635"/>
    </row>
    <row r="4035" spans="1:4" x14ac:dyDescent="0.2">
      <c r="A4035" s="635" t="s">
        <v>4327</v>
      </c>
      <c r="B4035" s="636">
        <v>201</v>
      </c>
      <c r="C4035" s="637">
        <v>640.97</v>
      </c>
      <c r="D4035" s="635"/>
    </row>
    <row r="4036" spans="1:4" x14ac:dyDescent="0.2">
      <c r="A4036" s="635" t="s">
        <v>4328</v>
      </c>
      <c r="B4036" s="636">
        <v>107</v>
      </c>
      <c r="C4036" s="637">
        <v>28.94</v>
      </c>
      <c r="D4036" s="635"/>
    </row>
    <row r="4037" spans="1:4" x14ac:dyDescent="0.2">
      <c r="A4037" s="635" t="s">
        <v>4329</v>
      </c>
      <c r="B4037" s="636">
        <v>538</v>
      </c>
      <c r="C4037" s="637">
        <v>0</v>
      </c>
      <c r="D4037" s="635"/>
    </row>
    <row r="4038" spans="1:4" x14ac:dyDescent="0.2">
      <c r="A4038" s="635" t="s">
        <v>4330</v>
      </c>
      <c r="B4038" s="636">
        <v>103</v>
      </c>
      <c r="C4038" s="637">
        <v>131.31</v>
      </c>
      <c r="D4038" s="635"/>
    </row>
    <row r="4039" spans="1:4" x14ac:dyDescent="0.2">
      <c r="A4039" s="635" t="s">
        <v>4331</v>
      </c>
      <c r="B4039" s="636">
        <v>59</v>
      </c>
      <c r="C4039" s="637">
        <v>74.400000000000006</v>
      </c>
      <c r="D4039" s="635"/>
    </row>
    <row r="4040" spans="1:4" x14ac:dyDescent="0.2">
      <c r="A4040" s="635" t="s">
        <v>4332</v>
      </c>
      <c r="B4040" s="636">
        <v>241</v>
      </c>
      <c r="C4040" s="637">
        <v>0</v>
      </c>
      <c r="D4040" s="635"/>
    </row>
    <row r="4041" spans="1:4" x14ac:dyDescent="0.2">
      <c r="A4041" s="635" t="s">
        <v>4333</v>
      </c>
      <c r="B4041" s="636">
        <v>75</v>
      </c>
      <c r="C4041" s="637">
        <v>0</v>
      </c>
      <c r="D4041" s="635"/>
    </row>
    <row r="4042" spans="1:4" x14ac:dyDescent="0.2">
      <c r="A4042" s="635" t="s">
        <v>4334</v>
      </c>
      <c r="B4042" s="636">
        <v>83</v>
      </c>
      <c r="C4042" s="637">
        <v>101.41</v>
      </c>
      <c r="D4042" s="635"/>
    </row>
    <row r="4043" spans="1:4" x14ac:dyDescent="0.2">
      <c r="A4043" s="635" t="s">
        <v>4335</v>
      </c>
      <c r="B4043" s="636">
        <v>301</v>
      </c>
      <c r="C4043" s="637">
        <v>88.07</v>
      </c>
      <c r="D4043" s="635"/>
    </row>
    <row r="4044" spans="1:4" x14ac:dyDescent="0.2">
      <c r="A4044" s="635" t="s">
        <v>4336</v>
      </c>
      <c r="B4044" s="636">
        <v>330</v>
      </c>
      <c r="C4044" s="637">
        <v>0</v>
      </c>
      <c r="D4044" s="635"/>
    </row>
    <row r="4045" spans="1:4" x14ac:dyDescent="0.2">
      <c r="A4045" s="635" t="s">
        <v>4337</v>
      </c>
      <c r="B4045" s="636">
        <v>344</v>
      </c>
      <c r="C4045" s="637">
        <v>538.59</v>
      </c>
      <c r="D4045" s="635"/>
    </row>
    <row r="4046" spans="1:4" x14ac:dyDescent="0.2">
      <c r="A4046" s="635" t="s">
        <v>4338</v>
      </c>
      <c r="B4046" s="636">
        <v>145</v>
      </c>
      <c r="C4046" s="637">
        <v>0</v>
      </c>
      <c r="D4046" s="635"/>
    </row>
    <row r="4047" spans="1:4" x14ac:dyDescent="0.2">
      <c r="A4047" s="635" t="s">
        <v>4339</v>
      </c>
      <c r="B4047" s="636">
        <v>63</v>
      </c>
      <c r="C4047" s="637">
        <v>211.27</v>
      </c>
      <c r="D4047" s="635"/>
    </row>
    <row r="4048" spans="1:4" x14ac:dyDescent="0.2">
      <c r="A4048" s="635" t="s">
        <v>4340</v>
      </c>
      <c r="B4048" s="636">
        <v>224</v>
      </c>
      <c r="C4048" s="637">
        <v>605.75</v>
      </c>
      <c r="D4048" s="635"/>
    </row>
    <row r="4049" spans="1:4" x14ac:dyDescent="0.2">
      <c r="A4049" s="635" t="s">
        <v>4341</v>
      </c>
      <c r="B4049" s="636">
        <v>286</v>
      </c>
      <c r="C4049" s="637">
        <v>0</v>
      </c>
      <c r="D4049" s="635"/>
    </row>
    <row r="4050" spans="1:4" x14ac:dyDescent="0.2">
      <c r="A4050" s="635" t="s">
        <v>4342</v>
      </c>
      <c r="B4050" s="636">
        <v>339</v>
      </c>
      <c r="C4050" s="637">
        <v>357.56</v>
      </c>
      <c r="D4050" s="635"/>
    </row>
    <row r="4051" spans="1:4" x14ac:dyDescent="0.2">
      <c r="A4051" s="635" t="s">
        <v>4343</v>
      </c>
      <c r="B4051" s="636">
        <v>172</v>
      </c>
      <c r="C4051" s="637">
        <v>93.74</v>
      </c>
      <c r="D4051" s="635"/>
    </row>
    <row r="4052" spans="1:4" x14ac:dyDescent="0.2">
      <c r="A4052" s="635" t="s">
        <v>4344</v>
      </c>
      <c r="B4052" s="636">
        <v>211</v>
      </c>
      <c r="C4052" s="637">
        <v>77.27</v>
      </c>
      <c r="D4052" s="635"/>
    </row>
    <row r="4053" spans="1:4" x14ac:dyDescent="0.2">
      <c r="A4053" s="635" t="s">
        <v>4346</v>
      </c>
      <c r="B4053" s="636">
        <v>85</v>
      </c>
      <c r="C4053" s="637">
        <v>75.290000000000006</v>
      </c>
      <c r="D4053" s="635"/>
    </row>
    <row r="4054" spans="1:4" x14ac:dyDescent="0.2">
      <c r="A4054" s="635" t="s">
        <v>4347</v>
      </c>
      <c r="B4054" s="636">
        <v>124</v>
      </c>
      <c r="C4054" s="637">
        <v>202.05</v>
      </c>
      <c r="D4054" s="635"/>
    </row>
    <row r="4055" spans="1:4" x14ac:dyDescent="0.2">
      <c r="A4055" s="635" t="s">
        <v>4348</v>
      </c>
      <c r="B4055" s="636">
        <v>400</v>
      </c>
      <c r="C4055" s="637">
        <v>0</v>
      </c>
      <c r="D4055" s="635"/>
    </row>
    <row r="4056" spans="1:4" x14ac:dyDescent="0.2">
      <c r="A4056" s="635" t="s">
        <v>4349</v>
      </c>
      <c r="B4056" s="636">
        <v>77</v>
      </c>
      <c r="C4056" s="637">
        <v>0</v>
      </c>
      <c r="D4056" s="635"/>
    </row>
    <row r="4057" spans="1:4" x14ac:dyDescent="0.2">
      <c r="A4057" s="635" t="s">
        <v>4350</v>
      </c>
      <c r="B4057" s="636">
        <v>390</v>
      </c>
      <c r="C4057" s="637">
        <v>0</v>
      </c>
      <c r="D4057" s="635"/>
    </row>
    <row r="4058" spans="1:4" x14ac:dyDescent="0.2">
      <c r="A4058" s="635" t="s">
        <v>4351</v>
      </c>
      <c r="B4058" s="636">
        <v>195</v>
      </c>
      <c r="C4058" s="637">
        <v>0</v>
      </c>
      <c r="D4058" s="635"/>
    </row>
    <row r="4059" spans="1:4" x14ac:dyDescent="0.2">
      <c r="A4059" s="635" t="s">
        <v>4352</v>
      </c>
      <c r="B4059" s="636">
        <v>255</v>
      </c>
      <c r="C4059" s="637">
        <v>0</v>
      </c>
      <c r="D4059" s="635"/>
    </row>
    <row r="4060" spans="1:4" x14ac:dyDescent="0.2">
      <c r="A4060" s="635" t="s">
        <v>4353</v>
      </c>
      <c r="B4060" s="636">
        <v>217</v>
      </c>
      <c r="C4060" s="637">
        <v>357.12</v>
      </c>
      <c r="D4060" s="635"/>
    </row>
    <row r="4061" spans="1:4" x14ac:dyDescent="0.2">
      <c r="A4061" s="635" t="s">
        <v>4354</v>
      </c>
      <c r="B4061" s="636">
        <v>257</v>
      </c>
      <c r="C4061" s="637">
        <v>478.55</v>
      </c>
      <c r="D4061" s="635"/>
    </row>
    <row r="4062" spans="1:4" x14ac:dyDescent="0.2">
      <c r="A4062" s="635" t="s">
        <v>4355</v>
      </c>
      <c r="B4062" s="636">
        <v>341</v>
      </c>
      <c r="C4062" s="637">
        <v>0</v>
      </c>
      <c r="D4062" s="635"/>
    </row>
    <row r="4063" spans="1:4" x14ac:dyDescent="0.2">
      <c r="A4063" s="635" t="s">
        <v>4356</v>
      </c>
      <c r="B4063" s="636">
        <v>186</v>
      </c>
      <c r="C4063" s="637">
        <v>425.75</v>
      </c>
      <c r="D4063" s="635"/>
    </row>
    <row r="4064" spans="1:4" x14ac:dyDescent="0.2">
      <c r="A4064" s="635" t="s">
        <v>4357</v>
      </c>
      <c r="B4064" s="636">
        <v>573</v>
      </c>
      <c r="C4064" s="637">
        <v>0</v>
      </c>
      <c r="D4064" s="635"/>
    </row>
    <row r="4065" spans="1:4" x14ac:dyDescent="0.2">
      <c r="A4065" s="635" t="s">
        <v>4358</v>
      </c>
      <c r="B4065" s="636">
        <v>181</v>
      </c>
      <c r="C4065" s="637">
        <v>119</v>
      </c>
      <c r="D4065" s="635"/>
    </row>
    <row r="4066" spans="1:4" x14ac:dyDescent="0.2">
      <c r="A4066" s="635" t="s">
        <v>4359</v>
      </c>
      <c r="B4066" s="636">
        <v>41</v>
      </c>
      <c r="C4066" s="637">
        <v>0</v>
      </c>
      <c r="D4066" s="635"/>
    </row>
    <row r="4067" spans="1:4" x14ac:dyDescent="0.2">
      <c r="A4067" s="635" t="s">
        <v>4360</v>
      </c>
      <c r="B4067" s="636">
        <v>32</v>
      </c>
      <c r="C4067" s="637">
        <v>0</v>
      </c>
      <c r="D4067" s="635" t="s">
        <v>344</v>
      </c>
    </row>
    <row r="4068" spans="1:4" x14ac:dyDescent="0.2">
      <c r="A4068" s="635" t="s">
        <v>4361</v>
      </c>
      <c r="B4068" s="636">
        <v>275</v>
      </c>
      <c r="C4068" s="637">
        <v>818.27</v>
      </c>
      <c r="D4068" s="635"/>
    </row>
    <row r="4069" spans="1:4" x14ac:dyDescent="0.2">
      <c r="A4069" s="635" t="s">
        <v>4362</v>
      </c>
      <c r="B4069" s="636">
        <v>67</v>
      </c>
      <c r="C4069" s="637">
        <v>0</v>
      </c>
      <c r="D4069" s="635"/>
    </row>
    <row r="4070" spans="1:4" x14ac:dyDescent="0.2">
      <c r="A4070" s="635" t="s">
        <v>4363</v>
      </c>
      <c r="B4070" s="636">
        <v>144</v>
      </c>
      <c r="C4070" s="637">
        <v>227.21</v>
      </c>
      <c r="D4070" s="635"/>
    </row>
    <row r="4071" spans="1:4" x14ac:dyDescent="0.2">
      <c r="A4071" s="635" t="s">
        <v>4364</v>
      </c>
      <c r="B4071" s="636">
        <v>269</v>
      </c>
      <c r="C4071" s="637">
        <v>719.78</v>
      </c>
      <c r="D4071" s="635"/>
    </row>
    <row r="4072" spans="1:4" x14ac:dyDescent="0.2">
      <c r="A4072" s="635" t="s">
        <v>4365</v>
      </c>
      <c r="B4072" s="636">
        <v>84</v>
      </c>
      <c r="C4072" s="637">
        <v>272.77</v>
      </c>
      <c r="D4072" s="635"/>
    </row>
    <row r="4073" spans="1:4" x14ac:dyDescent="0.2">
      <c r="A4073" s="635" t="s">
        <v>4366</v>
      </c>
      <c r="B4073" s="636">
        <v>140</v>
      </c>
      <c r="C4073" s="637">
        <v>409.41</v>
      </c>
      <c r="D4073" s="635"/>
    </row>
    <row r="4074" spans="1:4" x14ac:dyDescent="0.2">
      <c r="A4074" s="635" t="s">
        <v>4367</v>
      </c>
      <c r="B4074" s="636">
        <v>179</v>
      </c>
      <c r="C4074" s="637">
        <v>547.97</v>
      </c>
      <c r="D4074" s="635"/>
    </row>
    <row r="4075" spans="1:4" x14ac:dyDescent="0.2">
      <c r="A4075" s="635" t="s">
        <v>4368</v>
      </c>
      <c r="B4075" s="636">
        <v>153</v>
      </c>
      <c r="C4075" s="637">
        <v>0</v>
      </c>
      <c r="D4075" s="635"/>
    </row>
    <row r="4076" spans="1:4" x14ac:dyDescent="0.2">
      <c r="A4076" s="635" t="s">
        <v>4369</v>
      </c>
      <c r="B4076" s="636">
        <v>406</v>
      </c>
      <c r="C4076" s="637">
        <v>0</v>
      </c>
      <c r="D4076" s="635"/>
    </row>
    <row r="4077" spans="1:4" x14ac:dyDescent="0.2">
      <c r="A4077" s="635" t="s">
        <v>4370</v>
      </c>
      <c r="B4077" s="636">
        <v>305</v>
      </c>
      <c r="C4077" s="637">
        <v>36.43</v>
      </c>
      <c r="D4077" s="635"/>
    </row>
    <row r="4078" spans="1:4" x14ac:dyDescent="0.2">
      <c r="A4078" s="635" t="s">
        <v>4371</v>
      </c>
      <c r="B4078" s="636">
        <v>315</v>
      </c>
      <c r="C4078" s="637">
        <v>133.78</v>
      </c>
      <c r="D4078" s="635"/>
    </row>
    <row r="4079" spans="1:4" x14ac:dyDescent="0.2">
      <c r="A4079" s="635" t="s">
        <v>4372</v>
      </c>
      <c r="B4079" s="636">
        <v>38</v>
      </c>
      <c r="C4079" s="637">
        <v>0</v>
      </c>
      <c r="D4079" s="635" t="s">
        <v>344</v>
      </c>
    </row>
    <row r="4080" spans="1:4" x14ac:dyDescent="0.2">
      <c r="A4080" s="635" t="s">
        <v>4373</v>
      </c>
      <c r="B4080" s="636">
        <v>173</v>
      </c>
      <c r="C4080" s="637">
        <v>76.069999999999993</v>
      </c>
      <c r="D4080" s="635"/>
    </row>
    <row r="4081" spans="1:4" x14ac:dyDescent="0.2">
      <c r="A4081" s="635" t="s">
        <v>4374</v>
      </c>
      <c r="B4081" s="636">
        <v>521</v>
      </c>
      <c r="C4081" s="637">
        <v>0</v>
      </c>
      <c r="D4081" s="635"/>
    </row>
    <row r="4082" spans="1:4" x14ac:dyDescent="0.2">
      <c r="A4082" s="635" t="s">
        <v>4375</v>
      </c>
      <c r="B4082" s="636">
        <v>386</v>
      </c>
      <c r="C4082" s="637">
        <v>1020.33</v>
      </c>
      <c r="D4082" s="635"/>
    </row>
    <row r="4083" spans="1:4" x14ac:dyDescent="0.2">
      <c r="A4083" s="635" t="s">
        <v>4376</v>
      </c>
      <c r="B4083" s="636">
        <v>194</v>
      </c>
      <c r="C4083" s="637">
        <v>627.91999999999996</v>
      </c>
      <c r="D4083" s="635"/>
    </row>
    <row r="4084" spans="1:4" x14ac:dyDescent="0.2">
      <c r="A4084" s="635" t="s">
        <v>4377</v>
      </c>
      <c r="B4084" s="636">
        <v>135</v>
      </c>
      <c r="C4084" s="637">
        <v>395.74</v>
      </c>
      <c r="D4084" s="635"/>
    </row>
    <row r="4085" spans="1:4" x14ac:dyDescent="0.2">
      <c r="A4085" s="635" t="s">
        <v>4378</v>
      </c>
      <c r="B4085" s="636">
        <v>98</v>
      </c>
      <c r="C4085" s="637">
        <v>0</v>
      </c>
      <c r="D4085" s="635"/>
    </row>
    <row r="4086" spans="1:4" x14ac:dyDescent="0.2">
      <c r="A4086" s="635" t="s">
        <v>4379</v>
      </c>
      <c r="B4086" s="636">
        <v>191</v>
      </c>
      <c r="C4086" s="637">
        <v>142.81</v>
      </c>
      <c r="D4086" s="635"/>
    </row>
    <row r="4087" spans="1:4" x14ac:dyDescent="0.2">
      <c r="A4087" s="635" t="s">
        <v>4380</v>
      </c>
      <c r="B4087" s="636">
        <v>394</v>
      </c>
      <c r="C4087" s="637">
        <v>0</v>
      </c>
      <c r="D4087" s="635"/>
    </row>
    <row r="4088" spans="1:4" x14ac:dyDescent="0.2">
      <c r="A4088" s="635" t="s">
        <v>4381</v>
      </c>
      <c r="B4088" s="636">
        <v>142</v>
      </c>
      <c r="C4088" s="637">
        <v>0</v>
      </c>
      <c r="D4088" s="635"/>
    </row>
    <row r="4089" spans="1:4" x14ac:dyDescent="0.2">
      <c r="A4089" s="635" t="s">
        <v>4382</v>
      </c>
      <c r="B4089" s="636">
        <v>57</v>
      </c>
      <c r="C4089" s="637">
        <v>0</v>
      </c>
      <c r="D4089" s="635"/>
    </row>
    <row r="4090" spans="1:4" x14ac:dyDescent="0.2">
      <c r="A4090" s="635" t="s">
        <v>4383</v>
      </c>
      <c r="B4090" s="636">
        <v>100</v>
      </c>
      <c r="C4090" s="637">
        <v>326.48</v>
      </c>
      <c r="D4090" s="635"/>
    </row>
    <row r="4091" spans="1:4" x14ac:dyDescent="0.2">
      <c r="A4091" s="635" t="s">
        <v>4384</v>
      </c>
      <c r="B4091" s="636">
        <v>130</v>
      </c>
      <c r="C4091" s="637">
        <v>137.19</v>
      </c>
      <c r="D4091" s="635"/>
    </row>
    <row r="4092" spans="1:4" x14ac:dyDescent="0.2">
      <c r="A4092" s="635" t="s">
        <v>4385</v>
      </c>
      <c r="B4092" s="636">
        <v>425</v>
      </c>
      <c r="C4092" s="637">
        <v>0</v>
      </c>
      <c r="D4092" s="635"/>
    </row>
    <row r="4093" spans="1:4" x14ac:dyDescent="0.2">
      <c r="A4093" s="635" t="s">
        <v>4386</v>
      </c>
      <c r="B4093" s="636">
        <v>123</v>
      </c>
      <c r="C4093" s="637">
        <v>0</v>
      </c>
      <c r="D4093" s="635"/>
    </row>
    <row r="4094" spans="1:4" x14ac:dyDescent="0.2">
      <c r="A4094" s="635" t="s">
        <v>4387</v>
      </c>
      <c r="B4094" s="636">
        <v>41</v>
      </c>
      <c r="C4094" s="637">
        <v>0</v>
      </c>
      <c r="D4094" s="635"/>
    </row>
    <row r="4095" spans="1:4" x14ac:dyDescent="0.2">
      <c r="A4095" s="635" t="s">
        <v>4388</v>
      </c>
      <c r="B4095" s="636">
        <v>208</v>
      </c>
      <c r="C4095" s="637">
        <v>0</v>
      </c>
      <c r="D4095" s="635"/>
    </row>
    <row r="4096" spans="1:4" x14ac:dyDescent="0.2">
      <c r="A4096" s="635" t="s">
        <v>4389</v>
      </c>
      <c r="B4096" s="636">
        <v>353</v>
      </c>
      <c r="C4096" s="637">
        <v>174.17</v>
      </c>
      <c r="D4096" s="635"/>
    </row>
    <row r="4097" spans="1:4" x14ac:dyDescent="0.2">
      <c r="A4097" s="635" t="s">
        <v>4390</v>
      </c>
      <c r="B4097" s="636">
        <v>424</v>
      </c>
      <c r="C4097" s="637">
        <v>0</v>
      </c>
      <c r="D4097" s="635"/>
    </row>
    <row r="4098" spans="1:4" x14ac:dyDescent="0.2">
      <c r="A4098" s="635" t="s">
        <v>4391</v>
      </c>
      <c r="B4098" s="636">
        <v>127</v>
      </c>
      <c r="C4098" s="637">
        <v>446.34</v>
      </c>
      <c r="D4098" s="635"/>
    </row>
    <row r="4099" spans="1:4" x14ac:dyDescent="0.2">
      <c r="A4099" s="635" t="s">
        <v>4392</v>
      </c>
      <c r="B4099" s="636">
        <v>147</v>
      </c>
      <c r="C4099" s="637">
        <v>0</v>
      </c>
      <c r="D4099" s="635"/>
    </row>
    <row r="4100" spans="1:4" x14ac:dyDescent="0.2">
      <c r="A4100" s="635" t="s">
        <v>4393</v>
      </c>
      <c r="B4100" s="636">
        <v>357</v>
      </c>
      <c r="C4100" s="637">
        <v>107.87</v>
      </c>
      <c r="D4100" s="635"/>
    </row>
    <row r="4101" spans="1:4" x14ac:dyDescent="0.2">
      <c r="A4101" s="635" t="s">
        <v>4394</v>
      </c>
      <c r="B4101" s="636">
        <v>120</v>
      </c>
      <c r="C4101" s="637">
        <v>0</v>
      </c>
      <c r="D4101" s="635"/>
    </row>
    <row r="4102" spans="1:4" x14ac:dyDescent="0.2">
      <c r="A4102" s="635" t="s">
        <v>4395</v>
      </c>
      <c r="B4102" s="636">
        <v>74</v>
      </c>
      <c r="C4102" s="637">
        <v>303.37</v>
      </c>
      <c r="D4102" s="635"/>
    </row>
    <row r="4103" spans="1:4" x14ac:dyDescent="0.2">
      <c r="A4103" s="635" t="s">
        <v>4396</v>
      </c>
      <c r="B4103" s="636">
        <v>174</v>
      </c>
      <c r="C4103" s="637">
        <v>26.62</v>
      </c>
      <c r="D4103" s="635"/>
    </row>
    <row r="4104" spans="1:4" x14ac:dyDescent="0.2">
      <c r="A4104" s="635" t="s">
        <v>4397</v>
      </c>
      <c r="B4104" s="636">
        <v>198</v>
      </c>
      <c r="C4104" s="637">
        <v>0</v>
      </c>
      <c r="D4104" s="635"/>
    </row>
    <row r="4105" spans="1:4" x14ac:dyDescent="0.2">
      <c r="A4105" s="635" t="s">
        <v>4398</v>
      </c>
      <c r="B4105" s="636">
        <v>266</v>
      </c>
      <c r="C4105" s="637">
        <v>0</v>
      </c>
      <c r="D4105" s="635"/>
    </row>
    <row r="4106" spans="1:4" x14ac:dyDescent="0.2">
      <c r="A4106" s="635" t="s">
        <v>4399</v>
      </c>
      <c r="B4106" s="636">
        <v>463</v>
      </c>
      <c r="C4106" s="637">
        <v>16.39</v>
      </c>
      <c r="D4106" s="635"/>
    </row>
    <row r="4107" spans="1:4" x14ac:dyDescent="0.2">
      <c r="A4107" s="635" t="s">
        <v>4400</v>
      </c>
      <c r="B4107" s="636">
        <v>183</v>
      </c>
      <c r="C4107" s="637">
        <v>0</v>
      </c>
      <c r="D4107" s="635"/>
    </row>
    <row r="4108" spans="1:4" x14ac:dyDescent="0.2">
      <c r="A4108" s="635" t="s">
        <v>4401</v>
      </c>
      <c r="B4108" s="636">
        <v>122</v>
      </c>
      <c r="C4108" s="637">
        <v>22.55</v>
      </c>
      <c r="D4108" s="635"/>
    </row>
    <row r="4109" spans="1:4" x14ac:dyDescent="0.2">
      <c r="A4109" s="635" t="s">
        <v>4402</v>
      </c>
      <c r="B4109" s="636">
        <v>262</v>
      </c>
      <c r="C4109" s="637">
        <v>0</v>
      </c>
      <c r="D4109" s="635"/>
    </row>
    <row r="4110" spans="1:4" x14ac:dyDescent="0.2">
      <c r="A4110" s="635" t="s">
        <v>4403</v>
      </c>
      <c r="B4110" s="636">
        <v>141</v>
      </c>
      <c r="C4110" s="637">
        <v>0</v>
      </c>
      <c r="D4110" s="635"/>
    </row>
    <row r="4111" spans="1:4" x14ac:dyDescent="0.2">
      <c r="A4111" s="635" t="s">
        <v>4404</v>
      </c>
      <c r="B4111" s="636">
        <v>55</v>
      </c>
      <c r="C4111" s="637">
        <v>0</v>
      </c>
      <c r="D4111" s="635"/>
    </row>
    <row r="4112" spans="1:4" x14ac:dyDescent="0.2">
      <c r="A4112" s="635" t="s">
        <v>4405</v>
      </c>
      <c r="B4112" s="636">
        <v>87</v>
      </c>
      <c r="C4112" s="637">
        <v>228.35</v>
      </c>
      <c r="D4112" s="635"/>
    </row>
    <row r="4113" spans="1:4" x14ac:dyDescent="0.2">
      <c r="A4113" s="635" t="s">
        <v>4406</v>
      </c>
      <c r="B4113" s="636">
        <v>154</v>
      </c>
      <c r="C4113" s="637">
        <v>302.04000000000002</v>
      </c>
      <c r="D4113" s="635"/>
    </row>
    <row r="4114" spans="1:4" x14ac:dyDescent="0.2">
      <c r="A4114" s="635" t="s">
        <v>4407</v>
      </c>
      <c r="B4114" s="636">
        <v>187</v>
      </c>
      <c r="C4114" s="637">
        <v>186.14</v>
      </c>
      <c r="D4114" s="635"/>
    </row>
    <row r="4115" spans="1:4" x14ac:dyDescent="0.2">
      <c r="A4115" s="635" t="s">
        <v>4408</v>
      </c>
      <c r="B4115" s="636">
        <v>218</v>
      </c>
      <c r="C4115" s="637">
        <v>338.3</v>
      </c>
      <c r="D4115" s="635"/>
    </row>
    <row r="4116" spans="1:4" x14ac:dyDescent="0.2">
      <c r="A4116" s="635" t="s">
        <v>4409</v>
      </c>
      <c r="B4116" s="636">
        <v>34</v>
      </c>
      <c r="C4116" s="637">
        <v>7.74</v>
      </c>
      <c r="D4116" s="635" t="s">
        <v>344</v>
      </c>
    </row>
    <row r="4117" spans="1:4" x14ac:dyDescent="0.2">
      <c r="A4117" s="635" t="s">
        <v>4410</v>
      </c>
      <c r="B4117" s="636">
        <v>324</v>
      </c>
      <c r="C4117" s="637">
        <v>658.24</v>
      </c>
      <c r="D4117" s="635"/>
    </row>
    <row r="4118" spans="1:4" x14ac:dyDescent="0.2">
      <c r="A4118" s="635" t="s">
        <v>4411</v>
      </c>
      <c r="B4118" s="636">
        <v>349</v>
      </c>
      <c r="C4118" s="637">
        <v>18.739999999999998</v>
      </c>
      <c r="D4118" s="635"/>
    </row>
    <row r="4119" spans="1:4" x14ac:dyDescent="0.2">
      <c r="A4119" s="635" t="s">
        <v>4412</v>
      </c>
      <c r="B4119" s="636">
        <v>443</v>
      </c>
      <c r="C4119" s="637">
        <v>0</v>
      </c>
      <c r="D4119" s="635"/>
    </row>
    <row r="4120" spans="1:4" x14ac:dyDescent="0.2">
      <c r="A4120" s="635" t="s">
        <v>4413</v>
      </c>
      <c r="B4120" s="636">
        <v>54</v>
      </c>
      <c r="C4120" s="637">
        <v>0</v>
      </c>
      <c r="D4120" s="635"/>
    </row>
    <row r="4121" spans="1:4" x14ac:dyDescent="0.2">
      <c r="A4121" s="635" t="s">
        <v>4414</v>
      </c>
      <c r="B4121" s="636">
        <v>146</v>
      </c>
      <c r="C4121" s="637">
        <v>0</v>
      </c>
      <c r="D4121" s="635"/>
    </row>
    <row r="4122" spans="1:4" x14ac:dyDescent="0.2">
      <c r="A4122" s="635" t="s">
        <v>4415</v>
      </c>
      <c r="B4122" s="636">
        <v>218</v>
      </c>
      <c r="C4122" s="637">
        <v>159.78</v>
      </c>
      <c r="D4122" s="635"/>
    </row>
    <row r="4123" spans="1:4" x14ac:dyDescent="0.2">
      <c r="A4123" s="635" t="s">
        <v>4416</v>
      </c>
      <c r="B4123" s="636">
        <v>167</v>
      </c>
      <c r="C4123" s="637">
        <v>110.32</v>
      </c>
      <c r="D4123" s="635"/>
    </row>
    <row r="4124" spans="1:4" x14ac:dyDescent="0.2">
      <c r="A4124" s="635" t="s">
        <v>4417</v>
      </c>
      <c r="B4124" s="636">
        <v>202</v>
      </c>
      <c r="C4124" s="637">
        <v>0</v>
      </c>
      <c r="D4124" s="635"/>
    </row>
    <row r="4125" spans="1:4" x14ac:dyDescent="0.2">
      <c r="A4125" s="635" t="s">
        <v>4418</v>
      </c>
      <c r="B4125" s="636">
        <v>326</v>
      </c>
      <c r="C4125" s="637">
        <v>0</v>
      </c>
      <c r="D4125" s="635"/>
    </row>
    <row r="4126" spans="1:4" x14ac:dyDescent="0.2">
      <c r="A4126" s="635" t="s">
        <v>4419</v>
      </c>
      <c r="B4126" s="636">
        <v>44</v>
      </c>
      <c r="C4126" s="637">
        <v>0</v>
      </c>
      <c r="D4126" s="635"/>
    </row>
    <row r="4127" spans="1:4" x14ac:dyDescent="0.2">
      <c r="A4127" s="635" t="s">
        <v>4420</v>
      </c>
      <c r="B4127" s="636">
        <v>354</v>
      </c>
      <c r="C4127" s="637">
        <v>0</v>
      </c>
      <c r="D4127" s="635"/>
    </row>
    <row r="4128" spans="1:4" x14ac:dyDescent="0.2">
      <c r="A4128" s="635" t="s">
        <v>4421</v>
      </c>
      <c r="B4128" s="636">
        <v>406</v>
      </c>
      <c r="C4128" s="637">
        <v>0</v>
      </c>
      <c r="D4128" s="635"/>
    </row>
    <row r="4129" spans="1:4" x14ac:dyDescent="0.2">
      <c r="A4129" s="635" t="s">
        <v>4422</v>
      </c>
      <c r="B4129" s="636">
        <v>110</v>
      </c>
      <c r="C4129" s="637">
        <v>0</v>
      </c>
      <c r="D4129" s="635"/>
    </row>
    <row r="4130" spans="1:4" x14ac:dyDescent="0.2">
      <c r="A4130" s="635" t="s">
        <v>4423</v>
      </c>
      <c r="B4130" s="636">
        <v>186</v>
      </c>
      <c r="C4130" s="637">
        <v>80.989999999999995</v>
      </c>
      <c r="D4130" s="635"/>
    </row>
    <row r="4131" spans="1:4" x14ac:dyDescent="0.2">
      <c r="A4131" s="635" t="s">
        <v>4424</v>
      </c>
      <c r="B4131" s="636">
        <v>79</v>
      </c>
      <c r="C4131" s="637">
        <v>0</v>
      </c>
      <c r="D4131" s="635"/>
    </row>
    <row r="4132" spans="1:4" x14ac:dyDescent="0.2">
      <c r="A4132" s="635" t="s">
        <v>4425</v>
      </c>
      <c r="B4132" s="636">
        <v>171</v>
      </c>
      <c r="C4132" s="637">
        <v>0</v>
      </c>
      <c r="D4132" s="635"/>
    </row>
    <row r="4133" spans="1:4" x14ac:dyDescent="0.2">
      <c r="A4133" s="635" t="s">
        <v>4426</v>
      </c>
      <c r="B4133" s="636">
        <v>326</v>
      </c>
      <c r="C4133" s="637">
        <v>0</v>
      </c>
      <c r="D4133" s="635"/>
    </row>
    <row r="4134" spans="1:4" x14ac:dyDescent="0.2">
      <c r="A4134" s="635" t="s">
        <v>4427</v>
      </c>
      <c r="B4134" s="636">
        <v>333</v>
      </c>
      <c r="C4134" s="637">
        <v>121.82</v>
      </c>
      <c r="D4134" s="635"/>
    </row>
    <row r="4135" spans="1:4" x14ac:dyDescent="0.2">
      <c r="A4135" s="635" t="s">
        <v>4428</v>
      </c>
      <c r="B4135" s="636">
        <v>420</v>
      </c>
      <c r="C4135" s="637">
        <v>0</v>
      </c>
      <c r="D4135" s="635"/>
    </row>
    <row r="4136" spans="1:4" x14ac:dyDescent="0.2">
      <c r="A4136" s="635" t="s">
        <v>4429</v>
      </c>
      <c r="B4136" s="636">
        <v>107</v>
      </c>
      <c r="C4136" s="637">
        <v>0</v>
      </c>
      <c r="D4136" s="635"/>
    </row>
    <row r="4137" spans="1:4" x14ac:dyDescent="0.2">
      <c r="A4137" s="635" t="s">
        <v>4430</v>
      </c>
      <c r="B4137" s="636">
        <v>174</v>
      </c>
      <c r="C4137" s="637">
        <v>0</v>
      </c>
      <c r="D4137" s="635"/>
    </row>
    <row r="4138" spans="1:4" x14ac:dyDescent="0.2">
      <c r="A4138" s="635" t="s">
        <v>4431</v>
      </c>
      <c r="B4138" s="636">
        <v>52</v>
      </c>
      <c r="C4138" s="637">
        <v>0</v>
      </c>
      <c r="D4138" s="635"/>
    </row>
    <row r="4139" spans="1:4" x14ac:dyDescent="0.2">
      <c r="A4139" s="635" t="s">
        <v>4432</v>
      </c>
      <c r="B4139" s="636">
        <v>109</v>
      </c>
      <c r="C4139" s="637">
        <v>11.02</v>
      </c>
      <c r="D4139" s="635"/>
    </row>
    <row r="4140" spans="1:4" x14ac:dyDescent="0.2">
      <c r="A4140" s="635" t="s">
        <v>4433</v>
      </c>
      <c r="B4140" s="636">
        <v>113</v>
      </c>
      <c r="C4140" s="637">
        <v>0</v>
      </c>
      <c r="D4140" s="635"/>
    </row>
    <row r="4141" spans="1:4" x14ac:dyDescent="0.2">
      <c r="A4141" s="635" t="s">
        <v>4434</v>
      </c>
      <c r="B4141" s="636">
        <v>123</v>
      </c>
      <c r="C4141" s="637">
        <v>6.41</v>
      </c>
      <c r="D4141" s="635"/>
    </row>
    <row r="4142" spans="1:4" x14ac:dyDescent="0.2">
      <c r="A4142" s="635" t="s">
        <v>4435</v>
      </c>
      <c r="B4142" s="636">
        <v>144</v>
      </c>
      <c r="C4142" s="637">
        <v>0</v>
      </c>
      <c r="D4142" s="635"/>
    </row>
    <row r="4143" spans="1:4" x14ac:dyDescent="0.2">
      <c r="A4143" s="635" t="s">
        <v>4436</v>
      </c>
      <c r="B4143" s="636">
        <v>224</v>
      </c>
      <c r="C4143" s="637">
        <v>0</v>
      </c>
      <c r="D4143" s="635"/>
    </row>
    <row r="4144" spans="1:4" x14ac:dyDescent="0.2">
      <c r="A4144" s="635" t="s">
        <v>4437</v>
      </c>
      <c r="B4144" s="636">
        <v>96</v>
      </c>
      <c r="C4144" s="637">
        <v>0</v>
      </c>
      <c r="D4144" s="635"/>
    </row>
    <row r="4145" spans="1:4" x14ac:dyDescent="0.2">
      <c r="A4145" s="635" t="s">
        <v>4438</v>
      </c>
      <c r="B4145" s="636">
        <v>139</v>
      </c>
      <c r="C4145" s="637">
        <v>0</v>
      </c>
      <c r="D4145" s="635"/>
    </row>
    <row r="4146" spans="1:4" x14ac:dyDescent="0.2">
      <c r="A4146" s="635" t="s">
        <v>4439</v>
      </c>
      <c r="B4146" s="636">
        <v>184</v>
      </c>
      <c r="C4146" s="637">
        <v>272.3</v>
      </c>
      <c r="D4146" s="635"/>
    </row>
    <row r="4147" spans="1:4" x14ac:dyDescent="0.2">
      <c r="A4147" s="635" t="s">
        <v>4440</v>
      </c>
      <c r="B4147" s="636">
        <v>176</v>
      </c>
      <c r="C4147" s="637">
        <v>264.68</v>
      </c>
      <c r="D4147" s="635"/>
    </row>
    <row r="4148" spans="1:4" x14ac:dyDescent="0.2">
      <c r="A4148" s="635" t="s">
        <v>4441</v>
      </c>
      <c r="B4148" s="636">
        <v>107</v>
      </c>
      <c r="C4148" s="637">
        <v>106.41</v>
      </c>
      <c r="D4148" s="635"/>
    </row>
    <row r="4149" spans="1:4" x14ac:dyDescent="0.2">
      <c r="A4149" s="635" t="s">
        <v>4442</v>
      </c>
      <c r="B4149" s="636">
        <v>284</v>
      </c>
      <c r="C4149" s="637">
        <v>1146.5999999999999</v>
      </c>
      <c r="D4149" s="635"/>
    </row>
    <row r="4150" spans="1:4" x14ac:dyDescent="0.2">
      <c r="A4150" s="635" t="s">
        <v>4443</v>
      </c>
      <c r="B4150" s="636">
        <v>234</v>
      </c>
      <c r="C4150" s="637">
        <v>757.87</v>
      </c>
      <c r="D4150" s="635"/>
    </row>
    <row r="4151" spans="1:4" x14ac:dyDescent="0.2">
      <c r="A4151" s="635" t="s">
        <v>4444</v>
      </c>
      <c r="B4151" s="636">
        <v>158</v>
      </c>
      <c r="C4151" s="637">
        <v>75.53</v>
      </c>
      <c r="D4151" s="635"/>
    </row>
    <row r="4152" spans="1:4" x14ac:dyDescent="0.2">
      <c r="A4152" s="635" t="s">
        <v>4445</v>
      </c>
      <c r="B4152" s="636">
        <v>224</v>
      </c>
      <c r="C4152" s="637">
        <v>0</v>
      </c>
      <c r="D4152" s="635"/>
    </row>
    <row r="4153" spans="1:4" x14ac:dyDescent="0.2">
      <c r="A4153" s="635" t="s">
        <v>4446</v>
      </c>
      <c r="B4153" s="636">
        <v>50</v>
      </c>
      <c r="C4153" s="637">
        <v>27.47</v>
      </c>
      <c r="D4153" s="635"/>
    </row>
    <row r="4154" spans="1:4" x14ac:dyDescent="0.2">
      <c r="A4154" s="635" t="s">
        <v>4447</v>
      </c>
      <c r="B4154" s="636">
        <v>268</v>
      </c>
      <c r="C4154" s="637">
        <v>0</v>
      </c>
      <c r="D4154" s="635"/>
    </row>
    <row r="4155" spans="1:4" x14ac:dyDescent="0.2">
      <c r="A4155" s="635" t="s">
        <v>4448</v>
      </c>
      <c r="B4155" s="636">
        <v>67</v>
      </c>
      <c r="C4155" s="637">
        <v>0</v>
      </c>
      <c r="D4155" s="635"/>
    </row>
    <row r="4156" spans="1:4" x14ac:dyDescent="0.2">
      <c r="A4156" s="635" t="s">
        <v>4449</v>
      </c>
      <c r="B4156" s="636">
        <v>224</v>
      </c>
      <c r="C4156" s="637">
        <v>0</v>
      </c>
      <c r="D4156" s="635"/>
    </row>
    <row r="4157" spans="1:4" x14ac:dyDescent="0.2">
      <c r="A4157" s="635" t="s">
        <v>4450</v>
      </c>
      <c r="B4157" s="636">
        <v>154</v>
      </c>
      <c r="C4157" s="637">
        <v>0</v>
      </c>
      <c r="D4157" s="635"/>
    </row>
    <row r="4158" spans="1:4" x14ac:dyDescent="0.2">
      <c r="A4158" s="635" t="s">
        <v>4451</v>
      </c>
      <c r="B4158" s="636">
        <v>436</v>
      </c>
      <c r="C4158" s="637">
        <v>0</v>
      </c>
      <c r="D4158" s="635"/>
    </row>
    <row r="4159" spans="1:4" x14ac:dyDescent="0.2">
      <c r="A4159" s="635" t="s">
        <v>4452</v>
      </c>
      <c r="B4159" s="636">
        <v>150</v>
      </c>
      <c r="C4159" s="637">
        <v>0</v>
      </c>
      <c r="D4159" s="635"/>
    </row>
    <row r="4160" spans="1:4" x14ac:dyDescent="0.2">
      <c r="A4160" s="635" t="s">
        <v>4453</v>
      </c>
      <c r="B4160" s="636">
        <v>32</v>
      </c>
      <c r="C4160" s="637">
        <v>0</v>
      </c>
      <c r="D4160" s="635" t="s">
        <v>344</v>
      </c>
    </row>
    <row r="4161" spans="1:4" x14ac:dyDescent="0.2">
      <c r="A4161" s="635" t="s">
        <v>4454</v>
      </c>
      <c r="B4161" s="636">
        <v>44</v>
      </c>
      <c r="C4161" s="637">
        <v>0</v>
      </c>
      <c r="D4161" s="635"/>
    </row>
    <row r="4162" spans="1:4" x14ac:dyDescent="0.2">
      <c r="A4162" s="635" t="s">
        <v>4455</v>
      </c>
      <c r="B4162" s="636">
        <v>133</v>
      </c>
      <c r="C4162" s="637">
        <v>0</v>
      </c>
      <c r="D4162" s="635"/>
    </row>
    <row r="4163" spans="1:4" x14ac:dyDescent="0.2">
      <c r="A4163" s="635" t="s">
        <v>4456</v>
      </c>
      <c r="B4163" s="636">
        <v>66</v>
      </c>
      <c r="C4163" s="637">
        <v>178.08</v>
      </c>
      <c r="D4163" s="635"/>
    </row>
    <row r="4164" spans="1:4" x14ac:dyDescent="0.2">
      <c r="A4164" s="635" t="s">
        <v>4457</v>
      </c>
      <c r="B4164" s="636">
        <v>89</v>
      </c>
      <c r="C4164" s="637">
        <v>50.81</v>
      </c>
      <c r="D4164" s="635"/>
    </row>
    <row r="4165" spans="1:4" x14ac:dyDescent="0.2">
      <c r="A4165" s="635" t="s">
        <v>4458</v>
      </c>
      <c r="B4165" s="636">
        <v>71</v>
      </c>
      <c r="C4165" s="637">
        <v>0</v>
      </c>
      <c r="D4165" s="635"/>
    </row>
    <row r="4166" spans="1:4" x14ac:dyDescent="0.2">
      <c r="A4166" s="635" t="s">
        <v>4459</v>
      </c>
      <c r="B4166" s="636">
        <v>39</v>
      </c>
      <c r="C4166" s="637">
        <v>0</v>
      </c>
      <c r="D4166" s="635" t="s">
        <v>344</v>
      </c>
    </row>
    <row r="4167" spans="1:4" x14ac:dyDescent="0.2">
      <c r="A4167" s="635" t="s">
        <v>4460</v>
      </c>
      <c r="B4167" s="636">
        <v>230</v>
      </c>
      <c r="C4167" s="637">
        <v>0</v>
      </c>
      <c r="D4167" s="635"/>
    </row>
    <row r="4168" spans="1:4" x14ac:dyDescent="0.2">
      <c r="A4168" s="635" t="s">
        <v>4461</v>
      </c>
      <c r="B4168" s="636">
        <v>365</v>
      </c>
      <c r="C4168" s="637">
        <v>0</v>
      </c>
      <c r="D4168" s="635"/>
    </row>
    <row r="4169" spans="1:4" x14ac:dyDescent="0.2">
      <c r="A4169" s="635" t="s">
        <v>4462</v>
      </c>
      <c r="B4169" s="636">
        <v>311</v>
      </c>
      <c r="C4169" s="637">
        <v>0</v>
      </c>
      <c r="D4169" s="635"/>
    </row>
    <row r="4170" spans="1:4" x14ac:dyDescent="0.2">
      <c r="A4170" s="635" t="s">
        <v>4463</v>
      </c>
      <c r="B4170" s="636">
        <v>56</v>
      </c>
      <c r="C4170" s="637">
        <v>0</v>
      </c>
      <c r="D4170" s="635"/>
    </row>
    <row r="4171" spans="1:4" x14ac:dyDescent="0.2">
      <c r="A4171" s="635" t="s">
        <v>4464</v>
      </c>
      <c r="B4171" s="636">
        <v>186</v>
      </c>
      <c r="C4171" s="637">
        <v>25.56</v>
      </c>
      <c r="D4171" s="635"/>
    </row>
    <row r="4172" spans="1:4" x14ac:dyDescent="0.2">
      <c r="A4172" s="635" t="s">
        <v>4465</v>
      </c>
      <c r="B4172" s="636">
        <v>57</v>
      </c>
      <c r="C4172" s="637">
        <v>0</v>
      </c>
      <c r="D4172" s="635"/>
    </row>
    <row r="4173" spans="1:4" x14ac:dyDescent="0.2">
      <c r="A4173" s="635" t="s">
        <v>4466</v>
      </c>
      <c r="B4173" s="636">
        <v>251</v>
      </c>
      <c r="C4173" s="637">
        <v>0</v>
      </c>
      <c r="D4173" s="635"/>
    </row>
    <row r="4174" spans="1:4" x14ac:dyDescent="0.2">
      <c r="A4174" s="635" t="s">
        <v>4467</v>
      </c>
      <c r="B4174" s="636">
        <v>316</v>
      </c>
      <c r="C4174" s="637">
        <v>0</v>
      </c>
      <c r="D4174" s="635"/>
    </row>
    <row r="4175" spans="1:4" x14ac:dyDescent="0.2">
      <c r="A4175" s="635" t="s">
        <v>4468</v>
      </c>
      <c r="B4175" s="636">
        <v>68</v>
      </c>
      <c r="C4175" s="637">
        <v>0</v>
      </c>
      <c r="D4175" s="635"/>
    </row>
    <row r="4176" spans="1:4" x14ac:dyDescent="0.2">
      <c r="A4176" s="635" t="s">
        <v>4469</v>
      </c>
      <c r="B4176" s="636">
        <v>69</v>
      </c>
      <c r="C4176" s="637">
        <v>135.77000000000001</v>
      </c>
      <c r="D4176" s="635"/>
    </row>
    <row r="4177" spans="1:4" x14ac:dyDescent="0.2">
      <c r="A4177" s="635" t="s">
        <v>4470</v>
      </c>
      <c r="B4177" s="636">
        <v>58</v>
      </c>
      <c r="C4177" s="637">
        <v>0</v>
      </c>
      <c r="D4177" s="635"/>
    </row>
    <row r="4178" spans="1:4" x14ac:dyDescent="0.2">
      <c r="A4178" s="635" t="s">
        <v>4471</v>
      </c>
      <c r="B4178" s="636">
        <v>101</v>
      </c>
      <c r="C4178" s="637">
        <v>0</v>
      </c>
      <c r="D4178" s="635"/>
    </row>
    <row r="4179" spans="1:4" x14ac:dyDescent="0.2">
      <c r="A4179" s="635" t="s">
        <v>4472</v>
      </c>
      <c r="B4179" s="636">
        <v>205</v>
      </c>
      <c r="C4179" s="637">
        <v>140.41999999999999</v>
      </c>
      <c r="D4179" s="635"/>
    </row>
    <row r="4180" spans="1:4" x14ac:dyDescent="0.2">
      <c r="A4180" s="635" t="s">
        <v>4473</v>
      </c>
      <c r="B4180" s="636">
        <v>250</v>
      </c>
      <c r="C4180" s="637">
        <v>0</v>
      </c>
      <c r="D4180" s="635"/>
    </row>
    <row r="4181" spans="1:4" x14ac:dyDescent="0.2">
      <c r="A4181" s="635" t="s">
        <v>4474</v>
      </c>
      <c r="B4181" s="636">
        <v>160</v>
      </c>
      <c r="C4181" s="637">
        <v>0</v>
      </c>
      <c r="D4181" s="635"/>
    </row>
    <row r="4182" spans="1:4" x14ac:dyDescent="0.2">
      <c r="A4182" s="635" t="s">
        <v>4475</v>
      </c>
      <c r="B4182" s="636">
        <v>159</v>
      </c>
      <c r="C4182" s="637">
        <v>0</v>
      </c>
      <c r="D4182" s="635"/>
    </row>
    <row r="4183" spans="1:4" x14ac:dyDescent="0.2">
      <c r="A4183" s="635" t="s">
        <v>4476</v>
      </c>
      <c r="B4183" s="636">
        <v>273</v>
      </c>
      <c r="C4183" s="637">
        <v>53.12</v>
      </c>
      <c r="D4183" s="635"/>
    </row>
    <row r="4184" spans="1:4" x14ac:dyDescent="0.2">
      <c r="A4184" s="635" t="s">
        <v>4477</v>
      </c>
      <c r="B4184" s="636">
        <v>436</v>
      </c>
      <c r="C4184" s="637">
        <v>0</v>
      </c>
      <c r="D4184" s="635"/>
    </row>
    <row r="4185" spans="1:4" x14ac:dyDescent="0.2">
      <c r="A4185" s="635" t="s">
        <v>4478</v>
      </c>
      <c r="B4185" s="636">
        <v>298</v>
      </c>
      <c r="C4185" s="637">
        <v>0</v>
      </c>
      <c r="D4185" s="635"/>
    </row>
    <row r="4186" spans="1:4" x14ac:dyDescent="0.2">
      <c r="A4186" s="635" t="s">
        <v>4479</v>
      </c>
      <c r="B4186" s="636">
        <v>482</v>
      </c>
      <c r="C4186" s="637">
        <v>0</v>
      </c>
      <c r="D4186" s="635"/>
    </row>
    <row r="4187" spans="1:4" x14ac:dyDescent="0.2">
      <c r="A4187" s="635" t="s">
        <v>4480</v>
      </c>
      <c r="B4187" s="636">
        <v>128</v>
      </c>
      <c r="C4187" s="637">
        <v>0</v>
      </c>
      <c r="D4187" s="635"/>
    </row>
    <row r="4188" spans="1:4" x14ac:dyDescent="0.2">
      <c r="A4188" s="635" t="s">
        <v>4481</v>
      </c>
      <c r="B4188" s="636">
        <v>193</v>
      </c>
      <c r="C4188" s="637">
        <v>0</v>
      </c>
      <c r="D4188" s="635"/>
    </row>
    <row r="4189" spans="1:4" x14ac:dyDescent="0.2">
      <c r="A4189" s="635" t="s">
        <v>4482</v>
      </c>
      <c r="B4189" s="636">
        <v>351</v>
      </c>
      <c r="C4189" s="637">
        <v>0</v>
      </c>
      <c r="D4189" s="635"/>
    </row>
    <row r="4190" spans="1:4" x14ac:dyDescent="0.2">
      <c r="A4190" s="635" t="s">
        <v>4483</v>
      </c>
      <c r="B4190" s="636">
        <v>222</v>
      </c>
      <c r="C4190" s="637">
        <v>0</v>
      </c>
      <c r="D4190" s="635"/>
    </row>
    <row r="4191" spans="1:4" x14ac:dyDescent="0.2">
      <c r="A4191" s="635" t="s">
        <v>4484</v>
      </c>
      <c r="B4191" s="636">
        <v>505</v>
      </c>
      <c r="C4191" s="637">
        <v>0</v>
      </c>
      <c r="D4191" s="635"/>
    </row>
    <row r="4192" spans="1:4" x14ac:dyDescent="0.2">
      <c r="A4192" s="635" t="s">
        <v>4485</v>
      </c>
      <c r="B4192" s="636">
        <v>126</v>
      </c>
      <c r="C4192" s="637">
        <v>0</v>
      </c>
      <c r="D4192" s="635"/>
    </row>
    <row r="4193" spans="1:4" x14ac:dyDescent="0.2">
      <c r="A4193" s="635" t="s">
        <v>4486</v>
      </c>
      <c r="B4193" s="636">
        <v>463</v>
      </c>
      <c r="C4193" s="637">
        <v>0</v>
      </c>
      <c r="D4193" s="635"/>
    </row>
    <row r="4194" spans="1:4" x14ac:dyDescent="0.2">
      <c r="A4194" s="635" t="s">
        <v>4487</v>
      </c>
      <c r="B4194" s="636">
        <v>286</v>
      </c>
      <c r="C4194" s="637">
        <v>0</v>
      </c>
      <c r="D4194" s="635"/>
    </row>
    <row r="4195" spans="1:4" x14ac:dyDescent="0.2">
      <c r="A4195" s="635" t="s">
        <v>4488</v>
      </c>
      <c r="B4195" s="636">
        <v>85</v>
      </c>
      <c r="C4195" s="637">
        <v>0</v>
      </c>
      <c r="D4195" s="635"/>
    </row>
    <row r="4196" spans="1:4" x14ac:dyDescent="0.2">
      <c r="A4196" s="635" t="s">
        <v>4489</v>
      </c>
      <c r="B4196" s="636">
        <v>145</v>
      </c>
      <c r="C4196" s="637">
        <v>536.92999999999995</v>
      </c>
      <c r="D4196" s="635"/>
    </row>
    <row r="4197" spans="1:4" x14ac:dyDescent="0.2">
      <c r="A4197" s="635" t="s">
        <v>4490</v>
      </c>
      <c r="B4197" s="636">
        <v>392</v>
      </c>
      <c r="C4197" s="637">
        <v>51.69</v>
      </c>
      <c r="D4197" s="635"/>
    </row>
    <row r="4198" spans="1:4" x14ac:dyDescent="0.2">
      <c r="A4198" s="635" t="s">
        <v>4491</v>
      </c>
      <c r="B4198" s="636">
        <v>321</v>
      </c>
      <c r="C4198" s="637">
        <v>0</v>
      </c>
      <c r="D4198" s="635"/>
    </row>
    <row r="4199" spans="1:4" x14ac:dyDescent="0.2">
      <c r="A4199" s="635" t="s">
        <v>4492</v>
      </c>
      <c r="B4199" s="636">
        <v>227</v>
      </c>
      <c r="C4199" s="637">
        <v>0</v>
      </c>
      <c r="D4199" s="635"/>
    </row>
    <row r="4200" spans="1:4" x14ac:dyDescent="0.2">
      <c r="A4200" s="635" t="s">
        <v>4493</v>
      </c>
      <c r="B4200" s="636">
        <v>38</v>
      </c>
      <c r="C4200" s="637">
        <v>8.5500000000000007</v>
      </c>
      <c r="D4200" s="635" t="s">
        <v>344</v>
      </c>
    </row>
    <row r="4201" spans="1:4" x14ac:dyDescent="0.2">
      <c r="A4201" s="635" t="s">
        <v>4494</v>
      </c>
      <c r="B4201" s="636">
        <v>78</v>
      </c>
      <c r="C4201" s="637">
        <v>11.89</v>
      </c>
      <c r="D4201" s="635"/>
    </row>
    <row r="4202" spans="1:4" x14ac:dyDescent="0.2">
      <c r="A4202" s="635" t="s">
        <v>4495</v>
      </c>
      <c r="B4202" s="636">
        <v>141</v>
      </c>
      <c r="C4202" s="637">
        <v>0</v>
      </c>
      <c r="D4202" s="635"/>
    </row>
    <row r="4203" spans="1:4" x14ac:dyDescent="0.2">
      <c r="A4203" s="635" t="s">
        <v>4496</v>
      </c>
      <c r="B4203" s="636">
        <v>106</v>
      </c>
      <c r="C4203" s="637">
        <v>22.23</v>
      </c>
      <c r="D4203" s="635"/>
    </row>
    <row r="4204" spans="1:4" x14ac:dyDescent="0.2">
      <c r="A4204" s="635" t="s">
        <v>4497</v>
      </c>
      <c r="B4204" s="636">
        <v>153</v>
      </c>
      <c r="C4204" s="637">
        <v>0</v>
      </c>
      <c r="D4204" s="635"/>
    </row>
    <row r="4205" spans="1:4" x14ac:dyDescent="0.2">
      <c r="A4205" s="635" t="s">
        <v>4498</v>
      </c>
      <c r="B4205" s="636">
        <v>100</v>
      </c>
      <c r="C4205" s="637">
        <v>60.4</v>
      </c>
      <c r="D4205" s="635"/>
    </row>
    <row r="4206" spans="1:4" x14ac:dyDescent="0.2">
      <c r="A4206" s="635" t="s">
        <v>4499</v>
      </c>
      <c r="B4206" s="636">
        <v>44</v>
      </c>
      <c r="C4206" s="637">
        <v>0</v>
      </c>
      <c r="D4206" s="635"/>
    </row>
    <row r="4207" spans="1:4" x14ac:dyDescent="0.2">
      <c r="A4207" s="635" t="s">
        <v>4500</v>
      </c>
      <c r="B4207" s="636">
        <v>170</v>
      </c>
      <c r="C4207" s="637">
        <v>0</v>
      </c>
      <c r="D4207" s="635"/>
    </row>
    <row r="4208" spans="1:4" x14ac:dyDescent="0.2">
      <c r="A4208" s="635" t="s">
        <v>4501</v>
      </c>
      <c r="B4208" s="636">
        <v>255</v>
      </c>
      <c r="C4208" s="637">
        <v>0</v>
      </c>
      <c r="D4208" s="635"/>
    </row>
    <row r="4209" spans="1:4" x14ac:dyDescent="0.2">
      <c r="A4209" s="635" t="s">
        <v>4502</v>
      </c>
      <c r="B4209" s="636">
        <v>123</v>
      </c>
      <c r="C4209" s="637">
        <v>216.82</v>
      </c>
      <c r="D4209" s="635"/>
    </row>
    <row r="4210" spans="1:4" x14ac:dyDescent="0.2">
      <c r="A4210" s="635" t="s">
        <v>4503</v>
      </c>
      <c r="B4210" s="636">
        <v>176</v>
      </c>
      <c r="C4210" s="637">
        <v>533.92999999999995</v>
      </c>
      <c r="D4210" s="635"/>
    </row>
    <row r="4211" spans="1:4" x14ac:dyDescent="0.2">
      <c r="A4211" s="635" t="s">
        <v>4504</v>
      </c>
      <c r="B4211" s="636">
        <v>31</v>
      </c>
      <c r="C4211" s="637">
        <v>0</v>
      </c>
      <c r="D4211" s="635" t="s">
        <v>344</v>
      </c>
    </row>
    <row r="4212" spans="1:4" x14ac:dyDescent="0.2">
      <c r="A4212" s="635" t="s">
        <v>4505</v>
      </c>
      <c r="B4212" s="636">
        <v>64</v>
      </c>
      <c r="C4212" s="637">
        <v>4.4800000000000004</v>
      </c>
      <c r="D4212" s="635"/>
    </row>
    <row r="4213" spans="1:4" x14ac:dyDescent="0.2">
      <c r="A4213" s="635" t="s">
        <v>4506</v>
      </c>
      <c r="B4213" s="636">
        <v>195</v>
      </c>
      <c r="C4213" s="637">
        <v>736.29</v>
      </c>
      <c r="D4213" s="635"/>
    </row>
    <row r="4214" spans="1:4" x14ac:dyDescent="0.2">
      <c r="A4214" s="635" t="s">
        <v>4507</v>
      </c>
      <c r="B4214" s="636">
        <v>66</v>
      </c>
      <c r="C4214" s="637">
        <v>100.13</v>
      </c>
      <c r="D4214" s="635"/>
    </row>
    <row r="4215" spans="1:4" x14ac:dyDescent="0.2">
      <c r="A4215" s="635" t="s">
        <v>4508</v>
      </c>
      <c r="B4215" s="636">
        <v>40</v>
      </c>
      <c r="C4215" s="637">
        <v>0</v>
      </c>
      <c r="D4215" s="635" t="s">
        <v>344</v>
      </c>
    </row>
    <row r="4216" spans="1:4" x14ac:dyDescent="0.2">
      <c r="A4216" s="635" t="s">
        <v>4509</v>
      </c>
      <c r="B4216" s="636">
        <v>286</v>
      </c>
      <c r="C4216" s="637">
        <v>1.98</v>
      </c>
      <c r="D4216" s="635"/>
    </row>
    <row r="4217" spans="1:4" x14ac:dyDescent="0.2">
      <c r="A4217" s="635" t="s">
        <v>4510</v>
      </c>
      <c r="B4217" s="636">
        <v>82</v>
      </c>
      <c r="C4217" s="637">
        <v>8.66</v>
      </c>
      <c r="D4217" s="635"/>
    </row>
    <row r="4218" spans="1:4" x14ac:dyDescent="0.2">
      <c r="A4218" s="635" t="s">
        <v>4511</v>
      </c>
      <c r="B4218" s="636">
        <v>113</v>
      </c>
      <c r="C4218" s="637">
        <v>80.569999999999993</v>
      </c>
      <c r="D4218" s="635"/>
    </row>
    <row r="4219" spans="1:4" x14ac:dyDescent="0.2">
      <c r="A4219" s="635" t="s">
        <v>4512</v>
      </c>
      <c r="B4219" s="636">
        <v>250</v>
      </c>
      <c r="C4219" s="637">
        <v>11.14</v>
      </c>
      <c r="D4219" s="635"/>
    </row>
    <row r="4220" spans="1:4" x14ac:dyDescent="0.2">
      <c r="A4220" s="635" t="s">
        <v>4513</v>
      </c>
      <c r="B4220" s="636">
        <v>230</v>
      </c>
      <c r="C4220" s="637">
        <v>79.900000000000006</v>
      </c>
      <c r="D4220" s="635"/>
    </row>
    <row r="4221" spans="1:4" x14ac:dyDescent="0.2">
      <c r="A4221" s="635" t="s">
        <v>4514</v>
      </c>
      <c r="B4221" s="636">
        <v>117</v>
      </c>
      <c r="C4221" s="637">
        <v>0</v>
      </c>
      <c r="D4221" s="635"/>
    </row>
    <row r="4222" spans="1:4" x14ac:dyDescent="0.2">
      <c r="A4222" s="635" t="s">
        <v>4515</v>
      </c>
      <c r="B4222" s="636">
        <v>257</v>
      </c>
      <c r="C4222" s="637">
        <v>0</v>
      </c>
      <c r="D4222" s="635"/>
    </row>
    <row r="4223" spans="1:4" x14ac:dyDescent="0.2">
      <c r="A4223" s="635" t="s">
        <v>4516</v>
      </c>
      <c r="B4223" s="636">
        <v>195</v>
      </c>
      <c r="C4223" s="637">
        <v>1.32</v>
      </c>
      <c r="D4223" s="635"/>
    </row>
    <row r="4224" spans="1:4" x14ac:dyDescent="0.2">
      <c r="A4224" s="635" t="s">
        <v>4517</v>
      </c>
      <c r="B4224" s="636">
        <v>207</v>
      </c>
      <c r="C4224" s="637">
        <v>0</v>
      </c>
      <c r="D4224" s="635"/>
    </row>
    <row r="4225" spans="1:4" x14ac:dyDescent="0.2">
      <c r="A4225" s="635" t="s">
        <v>4518</v>
      </c>
      <c r="B4225" s="636">
        <v>152</v>
      </c>
      <c r="C4225" s="637">
        <v>478.04</v>
      </c>
      <c r="D4225" s="635"/>
    </row>
    <row r="4226" spans="1:4" x14ac:dyDescent="0.2">
      <c r="A4226" s="635" t="s">
        <v>4520</v>
      </c>
      <c r="B4226" s="636">
        <v>143</v>
      </c>
      <c r="C4226" s="637">
        <v>257.51</v>
      </c>
      <c r="D4226" s="635"/>
    </row>
    <row r="4227" spans="1:4" x14ac:dyDescent="0.2">
      <c r="A4227" s="635" t="s">
        <v>4521</v>
      </c>
      <c r="B4227" s="636">
        <v>157</v>
      </c>
      <c r="C4227" s="637">
        <v>139.16999999999999</v>
      </c>
      <c r="D4227" s="635"/>
    </row>
    <row r="4228" spans="1:4" x14ac:dyDescent="0.2">
      <c r="A4228" s="635" t="s">
        <v>4522</v>
      </c>
      <c r="B4228" s="636">
        <v>330</v>
      </c>
      <c r="C4228" s="637">
        <v>0</v>
      </c>
      <c r="D4228" s="635"/>
    </row>
    <row r="4229" spans="1:4" x14ac:dyDescent="0.2">
      <c r="A4229" s="635" t="s">
        <v>4523</v>
      </c>
      <c r="B4229" s="636">
        <v>128</v>
      </c>
      <c r="C4229" s="637">
        <v>192.28</v>
      </c>
      <c r="D4229" s="635"/>
    </row>
    <row r="4230" spans="1:4" x14ac:dyDescent="0.2">
      <c r="A4230" s="635" t="s">
        <v>4525</v>
      </c>
      <c r="B4230" s="636">
        <v>212</v>
      </c>
      <c r="C4230" s="637">
        <v>120.63</v>
      </c>
      <c r="D4230" s="635"/>
    </row>
    <row r="4231" spans="1:4" x14ac:dyDescent="0.2">
      <c r="A4231" s="635" t="s">
        <v>4526</v>
      </c>
      <c r="B4231" s="636">
        <v>263</v>
      </c>
      <c r="C4231" s="637">
        <v>0</v>
      </c>
      <c r="D4231" s="635"/>
    </row>
    <row r="4232" spans="1:4" x14ac:dyDescent="0.2">
      <c r="A4232" s="635" t="s">
        <v>4527</v>
      </c>
      <c r="B4232" s="636">
        <v>51</v>
      </c>
      <c r="C4232" s="637">
        <v>130.76</v>
      </c>
      <c r="D4232" s="635"/>
    </row>
    <row r="4233" spans="1:4" x14ac:dyDescent="0.2">
      <c r="A4233" s="635" t="s">
        <v>4528</v>
      </c>
      <c r="B4233" s="636">
        <v>95</v>
      </c>
      <c r="C4233" s="637">
        <v>0</v>
      </c>
      <c r="D4233" s="635"/>
    </row>
    <row r="4234" spans="1:4" x14ac:dyDescent="0.2">
      <c r="A4234" s="635" t="s">
        <v>4529</v>
      </c>
      <c r="B4234" s="636">
        <v>108</v>
      </c>
      <c r="C4234" s="637">
        <v>61.72</v>
      </c>
      <c r="D4234" s="635"/>
    </row>
    <row r="4235" spans="1:4" x14ac:dyDescent="0.2">
      <c r="A4235" s="635" t="s">
        <v>4530</v>
      </c>
      <c r="B4235" s="636">
        <v>68</v>
      </c>
      <c r="C4235" s="637">
        <v>0</v>
      </c>
      <c r="D4235" s="635"/>
    </row>
    <row r="4236" spans="1:4" x14ac:dyDescent="0.2">
      <c r="A4236" s="635" t="s">
        <v>4531</v>
      </c>
      <c r="B4236" s="636">
        <v>103</v>
      </c>
      <c r="C4236" s="637">
        <v>145.69999999999999</v>
      </c>
      <c r="D4236" s="635"/>
    </row>
    <row r="4237" spans="1:4" x14ac:dyDescent="0.2">
      <c r="A4237" s="635" t="s">
        <v>4532</v>
      </c>
      <c r="B4237" s="636">
        <v>226</v>
      </c>
      <c r="C4237" s="637">
        <v>0</v>
      </c>
      <c r="D4237" s="635"/>
    </row>
    <row r="4238" spans="1:4" x14ac:dyDescent="0.2">
      <c r="A4238" s="635" t="s">
        <v>4533</v>
      </c>
      <c r="B4238" s="636">
        <v>233</v>
      </c>
      <c r="C4238" s="637">
        <v>23.19</v>
      </c>
      <c r="D4238" s="635"/>
    </row>
    <row r="4239" spans="1:4" x14ac:dyDescent="0.2">
      <c r="A4239" s="635" t="s">
        <v>4534</v>
      </c>
      <c r="B4239" s="636">
        <v>225</v>
      </c>
      <c r="C4239" s="637">
        <v>271.67</v>
      </c>
      <c r="D4239" s="635"/>
    </row>
    <row r="4240" spans="1:4" x14ac:dyDescent="0.2">
      <c r="A4240" s="635" t="s">
        <v>4535</v>
      </c>
      <c r="B4240" s="636">
        <v>151</v>
      </c>
      <c r="C4240" s="637">
        <v>77.790000000000006</v>
      </c>
      <c r="D4240" s="635"/>
    </row>
    <row r="4241" spans="1:4" x14ac:dyDescent="0.2">
      <c r="A4241" s="635" t="s">
        <v>4536</v>
      </c>
      <c r="B4241" s="636">
        <v>225</v>
      </c>
      <c r="C4241" s="637">
        <v>0</v>
      </c>
      <c r="D4241" s="635"/>
    </row>
    <row r="4242" spans="1:4" x14ac:dyDescent="0.2">
      <c r="A4242" s="635" t="s">
        <v>4537</v>
      </c>
      <c r="B4242" s="636">
        <v>240</v>
      </c>
      <c r="C4242" s="637">
        <v>161.1</v>
      </c>
      <c r="D4242" s="635"/>
    </row>
    <row r="4243" spans="1:4" x14ac:dyDescent="0.2">
      <c r="A4243" s="635" t="s">
        <v>4538</v>
      </c>
      <c r="B4243" s="636">
        <v>89</v>
      </c>
      <c r="C4243" s="637">
        <v>0</v>
      </c>
      <c r="D4243" s="635"/>
    </row>
    <row r="4244" spans="1:4" x14ac:dyDescent="0.2">
      <c r="A4244" s="635" t="s">
        <v>4539</v>
      </c>
      <c r="B4244" s="636">
        <v>197</v>
      </c>
      <c r="C4244" s="637">
        <v>0</v>
      </c>
      <c r="D4244" s="635"/>
    </row>
    <row r="4245" spans="1:4" x14ac:dyDescent="0.2">
      <c r="A4245" s="635" t="s">
        <v>4540</v>
      </c>
      <c r="B4245" s="636">
        <v>165</v>
      </c>
      <c r="C4245" s="637">
        <v>0</v>
      </c>
      <c r="D4245" s="635"/>
    </row>
    <row r="4246" spans="1:4" x14ac:dyDescent="0.2">
      <c r="A4246" s="635" t="s">
        <v>4541</v>
      </c>
      <c r="B4246" s="636">
        <v>172</v>
      </c>
      <c r="C4246" s="637">
        <v>102.92</v>
      </c>
      <c r="D4246" s="635"/>
    </row>
    <row r="4247" spans="1:4" x14ac:dyDescent="0.2">
      <c r="A4247" s="635" t="s">
        <v>4542</v>
      </c>
      <c r="B4247" s="636">
        <v>48</v>
      </c>
      <c r="C4247" s="637">
        <v>109.65</v>
      </c>
      <c r="D4247" s="635"/>
    </row>
    <row r="4248" spans="1:4" x14ac:dyDescent="0.2">
      <c r="A4248" s="635" t="s">
        <v>4543</v>
      </c>
      <c r="B4248" s="636">
        <v>308</v>
      </c>
      <c r="C4248" s="637">
        <v>0</v>
      </c>
      <c r="D4248" s="635"/>
    </row>
    <row r="4249" spans="1:4" x14ac:dyDescent="0.2">
      <c r="A4249" s="635" t="s">
        <v>4544</v>
      </c>
      <c r="B4249" s="636">
        <v>193</v>
      </c>
      <c r="C4249" s="637">
        <v>94.29</v>
      </c>
      <c r="D4249" s="635"/>
    </row>
    <row r="4250" spans="1:4" x14ac:dyDescent="0.2">
      <c r="A4250" s="635" t="s">
        <v>4545</v>
      </c>
      <c r="B4250" s="636">
        <v>122</v>
      </c>
      <c r="C4250" s="637">
        <v>225.44</v>
      </c>
      <c r="D4250" s="635"/>
    </row>
    <row r="4251" spans="1:4" x14ac:dyDescent="0.2">
      <c r="A4251" s="635" t="s">
        <v>4546</v>
      </c>
      <c r="B4251" s="636">
        <v>488</v>
      </c>
      <c r="C4251" s="637">
        <v>0</v>
      </c>
      <c r="D4251" s="635"/>
    </row>
    <row r="4252" spans="1:4" x14ac:dyDescent="0.2">
      <c r="A4252" s="635" t="s">
        <v>4547</v>
      </c>
      <c r="B4252" s="636">
        <v>64</v>
      </c>
      <c r="C4252" s="637">
        <v>0</v>
      </c>
      <c r="D4252" s="635"/>
    </row>
    <row r="4253" spans="1:4" x14ac:dyDescent="0.2">
      <c r="A4253" s="635" t="s">
        <v>4548</v>
      </c>
      <c r="B4253" s="636">
        <v>161</v>
      </c>
      <c r="C4253" s="637">
        <v>35.270000000000003</v>
      </c>
      <c r="D4253" s="635"/>
    </row>
    <row r="4254" spans="1:4" x14ac:dyDescent="0.2">
      <c r="A4254" s="635" t="s">
        <v>4549</v>
      </c>
      <c r="B4254" s="636">
        <v>433</v>
      </c>
      <c r="C4254" s="637">
        <v>0</v>
      </c>
      <c r="D4254" s="635"/>
    </row>
    <row r="4255" spans="1:4" x14ac:dyDescent="0.2">
      <c r="A4255" s="635" t="s">
        <v>4550</v>
      </c>
      <c r="B4255" s="636">
        <v>356</v>
      </c>
      <c r="C4255" s="637">
        <v>0</v>
      </c>
      <c r="D4255" s="635"/>
    </row>
    <row r="4256" spans="1:4" x14ac:dyDescent="0.2">
      <c r="A4256" s="635" t="s">
        <v>4551</v>
      </c>
      <c r="B4256" s="636">
        <v>153</v>
      </c>
      <c r="C4256" s="637">
        <v>0</v>
      </c>
      <c r="D4256" s="635"/>
    </row>
    <row r="4257" spans="1:4" x14ac:dyDescent="0.2">
      <c r="A4257" s="635" t="s">
        <v>4552</v>
      </c>
      <c r="B4257" s="636">
        <v>253</v>
      </c>
      <c r="C4257" s="637">
        <v>0</v>
      </c>
      <c r="D4257" s="635"/>
    </row>
    <row r="4258" spans="1:4" x14ac:dyDescent="0.2">
      <c r="A4258" s="635" t="s">
        <v>4553</v>
      </c>
      <c r="B4258" s="636">
        <v>46</v>
      </c>
      <c r="C4258" s="637">
        <v>0</v>
      </c>
      <c r="D4258" s="635"/>
    </row>
    <row r="4259" spans="1:4" x14ac:dyDescent="0.2">
      <c r="A4259" s="635" t="s">
        <v>4554</v>
      </c>
      <c r="B4259" s="636">
        <v>364</v>
      </c>
      <c r="C4259" s="637">
        <v>0</v>
      </c>
      <c r="D4259" s="635"/>
    </row>
    <row r="4260" spans="1:4" x14ac:dyDescent="0.2">
      <c r="A4260" s="635" t="s">
        <v>4555</v>
      </c>
      <c r="B4260" s="636">
        <v>113</v>
      </c>
      <c r="C4260" s="637">
        <v>216.48</v>
      </c>
      <c r="D4260" s="635"/>
    </row>
    <row r="4261" spans="1:4" x14ac:dyDescent="0.2">
      <c r="A4261" s="635" t="s">
        <v>4556</v>
      </c>
      <c r="B4261" s="636">
        <v>451</v>
      </c>
      <c r="C4261" s="637">
        <v>0</v>
      </c>
      <c r="D4261" s="635"/>
    </row>
    <row r="4262" spans="1:4" x14ac:dyDescent="0.2">
      <c r="A4262" s="635" t="s">
        <v>4557</v>
      </c>
      <c r="B4262" s="636">
        <v>177</v>
      </c>
      <c r="C4262" s="637">
        <v>507.75</v>
      </c>
      <c r="D4262" s="635"/>
    </row>
    <row r="4263" spans="1:4" x14ac:dyDescent="0.2">
      <c r="A4263" s="635" t="s">
        <v>4558</v>
      </c>
      <c r="B4263" s="636">
        <v>165</v>
      </c>
      <c r="C4263" s="637">
        <v>224.34</v>
      </c>
      <c r="D4263" s="635"/>
    </row>
    <row r="4264" spans="1:4" x14ac:dyDescent="0.2">
      <c r="A4264" s="635" t="s">
        <v>4559</v>
      </c>
      <c r="B4264" s="636">
        <v>236</v>
      </c>
      <c r="C4264" s="637">
        <v>5.3</v>
      </c>
      <c r="D4264" s="635"/>
    </row>
    <row r="4265" spans="1:4" x14ac:dyDescent="0.2">
      <c r="A4265" s="635" t="s">
        <v>4560</v>
      </c>
      <c r="B4265" s="636">
        <v>190</v>
      </c>
      <c r="C4265" s="637">
        <v>142.4</v>
      </c>
      <c r="D4265" s="635"/>
    </row>
    <row r="4266" spans="1:4" x14ac:dyDescent="0.2">
      <c r="A4266" s="635" t="s">
        <v>4561</v>
      </c>
      <c r="B4266" s="636">
        <v>185</v>
      </c>
      <c r="C4266" s="637">
        <v>0</v>
      </c>
      <c r="D4266" s="635"/>
    </row>
    <row r="4267" spans="1:4" x14ac:dyDescent="0.2">
      <c r="A4267" s="635" t="s">
        <v>4562</v>
      </c>
      <c r="B4267" s="636">
        <v>549</v>
      </c>
      <c r="C4267" s="637">
        <v>0</v>
      </c>
      <c r="D4267" s="635"/>
    </row>
    <row r="4268" spans="1:4" x14ac:dyDescent="0.2">
      <c r="A4268" s="635" t="s">
        <v>4563</v>
      </c>
      <c r="B4268" s="636">
        <v>79</v>
      </c>
      <c r="C4268" s="637">
        <v>95.87</v>
      </c>
      <c r="D4268" s="635"/>
    </row>
    <row r="4269" spans="1:4" x14ac:dyDescent="0.2">
      <c r="A4269" s="635" t="s">
        <v>4564</v>
      </c>
      <c r="B4269" s="636">
        <v>170</v>
      </c>
      <c r="C4269" s="637">
        <v>186.06</v>
      </c>
      <c r="D4269" s="635"/>
    </row>
    <row r="4270" spans="1:4" x14ac:dyDescent="0.2">
      <c r="A4270" s="635" t="s">
        <v>4565</v>
      </c>
      <c r="B4270" s="636">
        <v>78</v>
      </c>
      <c r="C4270" s="637">
        <v>15.36</v>
      </c>
      <c r="D4270" s="635"/>
    </row>
    <row r="4271" spans="1:4" x14ac:dyDescent="0.2">
      <c r="A4271" s="635" t="s">
        <v>4566</v>
      </c>
      <c r="B4271" s="636">
        <v>568</v>
      </c>
      <c r="C4271" s="637">
        <v>0</v>
      </c>
      <c r="D4271" s="635"/>
    </row>
    <row r="4272" spans="1:4" x14ac:dyDescent="0.2">
      <c r="A4272" s="635" t="s">
        <v>4567</v>
      </c>
      <c r="B4272" s="636">
        <v>143</v>
      </c>
      <c r="C4272" s="637">
        <v>0</v>
      </c>
      <c r="D4272" s="635"/>
    </row>
    <row r="4273" spans="1:4" x14ac:dyDescent="0.2">
      <c r="A4273" s="635" t="s">
        <v>4568</v>
      </c>
      <c r="B4273" s="636">
        <v>159</v>
      </c>
      <c r="C4273" s="637">
        <v>87.06</v>
      </c>
      <c r="D4273" s="635"/>
    </row>
    <row r="4274" spans="1:4" x14ac:dyDescent="0.2">
      <c r="A4274" s="635" t="s">
        <v>4569</v>
      </c>
      <c r="B4274" s="636">
        <v>298</v>
      </c>
      <c r="C4274" s="637">
        <v>0</v>
      </c>
      <c r="D4274" s="635"/>
    </row>
    <row r="4275" spans="1:4" x14ac:dyDescent="0.2">
      <c r="A4275" s="635" t="s">
        <v>4570</v>
      </c>
      <c r="B4275" s="636">
        <v>149</v>
      </c>
      <c r="C4275" s="637">
        <v>87.21</v>
      </c>
      <c r="D4275" s="635"/>
    </row>
    <row r="4276" spans="1:4" x14ac:dyDescent="0.2">
      <c r="A4276" s="635" t="s">
        <v>4571</v>
      </c>
      <c r="B4276" s="636">
        <v>295</v>
      </c>
      <c r="C4276" s="637">
        <v>0</v>
      </c>
      <c r="D4276" s="635"/>
    </row>
    <row r="4277" spans="1:4" x14ac:dyDescent="0.2">
      <c r="A4277" s="635" t="s">
        <v>4572</v>
      </c>
      <c r="B4277" s="636">
        <v>125</v>
      </c>
      <c r="C4277" s="637">
        <v>0</v>
      </c>
      <c r="D4277" s="635"/>
    </row>
    <row r="4278" spans="1:4" x14ac:dyDescent="0.2">
      <c r="A4278" s="635" t="s">
        <v>4573</v>
      </c>
      <c r="B4278" s="636">
        <v>521</v>
      </c>
      <c r="C4278" s="637">
        <v>170.6</v>
      </c>
      <c r="D4278" s="635"/>
    </row>
    <row r="4279" spans="1:4" x14ac:dyDescent="0.2">
      <c r="A4279" s="635" t="s">
        <v>4574</v>
      </c>
      <c r="B4279" s="636">
        <v>576</v>
      </c>
      <c r="C4279" s="637">
        <v>467.69</v>
      </c>
      <c r="D4279" s="635"/>
    </row>
    <row r="4280" spans="1:4" x14ac:dyDescent="0.2">
      <c r="A4280" s="635" t="s">
        <v>4575</v>
      </c>
      <c r="B4280" s="636">
        <v>239</v>
      </c>
      <c r="C4280" s="637">
        <v>0</v>
      </c>
      <c r="D4280" s="635"/>
    </row>
    <row r="4281" spans="1:4" x14ac:dyDescent="0.2">
      <c r="A4281" s="635" t="s">
        <v>4576</v>
      </c>
      <c r="B4281" s="636">
        <v>143</v>
      </c>
      <c r="C4281" s="637">
        <v>102.1</v>
      </c>
      <c r="D4281" s="635"/>
    </row>
    <row r="4282" spans="1:4" x14ac:dyDescent="0.2">
      <c r="A4282" s="635" t="s">
        <v>4577</v>
      </c>
      <c r="B4282" s="636">
        <v>95</v>
      </c>
      <c r="C4282" s="637">
        <v>0</v>
      </c>
      <c r="D4282" s="635"/>
    </row>
    <row r="4283" spans="1:4" x14ac:dyDescent="0.2">
      <c r="A4283" s="635" t="s">
        <v>4578</v>
      </c>
      <c r="B4283" s="636">
        <v>228</v>
      </c>
      <c r="C4283" s="637">
        <v>146.68</v>
      </c>
      <c r="D4283" s="635"/>
    </row>
    <row r="4284" spans="1:4" x14ac:dyDescent="0.2">
      <c r="A4284" s="635" t="s">
        <v>4579</v>
      </c>
      <c r="B4284" s="636">
        <v>255</v>
      </c>
      <c r="C4284" s="637">
        <v>658.96</v>
      </c>
      <c r="D4284" s="635"/>
    </row>
    <row r="4285" spans="1:4" x14ac:dyDescent="0.2">
      <c r="A4285" s="635" t="s">
        <v>4580</v>
      </c>
      <c r="B4285" s="636">
        <v>402</v>
      </c>
      <c r="C4285" s="637">
        <v>103.41</v>
      </c>
      <c r="D4285" s="635"/>
    </row>
    <row r="4286" spans="1:4" x14ac:dyDescent="0.2">
      <c r="A4286" s="635" t="s">
        <v>4581</v>
      </c>
      <c r="B4286" s="636">
        <v>355</v>
      </c>
      <c r="C4286" s="637">
        <v>265.77</v>
      </c>
      <c r="D4286" s="635"/>
    </row>
    <row r="4287" spans="1:4" x14ac:dyDescent="0.2">
      <c r="A4287" s="635" t="s">
        <v>4582</v>
      </c>
      <c r="B4287" s="636">
        <v>84</v>
      </c>
      <c r="C4287" s="637">
        <v>0</v>
      </c>
      <c r="D4287" s="635"/>
    </row>
    <row r="4288" spans="1:4" x14ac:dyDescent="0.2">
      <c r="A4288" s="635" t="s">
        <v>4583</v>
      </c>
      <c r="B4288" s="636">
        <v>245</v>
      </c>
      <c r="C4288" s="637">
        <v>641.79</v>
      </c>
      <c r="D4288" s="635"/>
    </row>
    <row r="4289" spans="1:4" x14ac:dyDescent="0.2">
      <c r="A4289" s="635" t="s">
        <v>4584</v>
      </c>
      <c r="B4289" s="636">
        <v>158</v>
      </c>
      <c r="C4289" s="637">
        <v>61.75</v>
      </c>
      <c r="D4289" s="635"/>
    </row>
    <row r="4290" spans="1:4" x14ac:dyDescent="0.2">
      <c r="A4290" s="635" t="s">
        <v>4585</v>
      </c>
      <c r="B4290" s="636">
        <v>426</v>
      </c>
      <c r="C4290" s="637">
        <v>276.73</v>
      </c>
      <c r="D4290" s="635"/>
    </row>
    <row r="4291" spans="1:4" x14ac:dyDescent="0.2">
      <c r="A4291" s="635" t="s">
        <v>4586</v>
      </c>
      <c r="B4291" s="636">
        <v>42</v>
      </c>
      <c r="C4291" s="637">
        <v>10.029999999999999</v>
      </c>
      <c r="D4291" s="635"/>
    </row>
    <row r="4292" spans="1:4" x14ac:dyDescent="0.2">
      <c r="A4292" s="635" t="s">
        <v>4587</v>
      </c>
      <c r="B4292" s="636">
        <v>183</v>
      </c>
      <c r="C4292" s="637">
        <v>95.8</v>
      </c>
      <c r="D4292" s="635"/>
    </row>
    <row r="4293" spans="1:4" x14ac:dyDescent="0.2">
      <c r="A4293" s="635" t="s">
        <v>4588</v>
      </c>
      <c r="B4293" s="636">
        <v>131</v>
      </c>
      <c r="C4293" s="637">
        <v>324.14999999999998</v>
      </c>
      <c r="D4293" s="635"/>
    </row>
    <row r="4294" spans="1:4" x14ac:dyDescent="0.2">
      <c r="A4294" s="635" t="s">
        <v>4589</v>
      </c>
      <c r="B4294" s="636">
        <v>182</v>
      </c>
      <c r="C4294" s="637">
        <v>234.58</v>
      </c>
      <c r="D4294" s="635"/>
    </row>
    <row r="4295" spans="1:4" x14ac:dyDescent="0.2">
      <c r="A4295" s="635" t="s">
        <v>4590</v>
      </c>
      <c r="B4295" s="636">
        <v>203</v>
      </c>
      <c r="C4295" s="637">
        <v>0</v>
      </c>
      <c r="D4295" s="635"/>
    </row>
    <row r="4296" spans="1:4" x14ac:dyDescent="0.2">
      <c r="A4296" s="635" t="s">
        <v>4591</v>
      </c>
      <c r="B4296" s="636">
        <v>215</v>
      </c>
      <c r="C4296" s="637">
        <v>102.57</v>
      </c>
      <c r="D4296" s="635"/>
    </row>
    <row r="4297" spans="1:4" x14ac:dyDescent="0.2">
      <c r="A4297" s="635" t="s">
        <v>4592</v>
      </c>
      <c r="B4297" s="636">
        <v>326</v>
      </c>
      <c r="C4297" s="637">
        <v>0</v>
      </c>
      <c r="D4297" s="635"/>
    </row>
    <row r="4298" spans="1:4" x14ac:dyDescent="0.2">
      <c r="A4298" s="635" t="s">
        <v>4593</v>
      </c>
      <c r="B4298" s="636">
        <v>232</v>
      </c>
      <c r="C4298" s="637">
        <v>11.63</v>
      </c>
      <c r="D4298" s="635"/>
    </row>
    <row r="4299" spans="1:4" x14ac:dyDescent="0.2">
      <c r="A4299" s="635" t="s">
        <v>4594</v>
      </c>
      <c r="B4299" s="636">
        <v>89</v>
      </c>
      <c r="C4299" s="637">
        <v>10.32</v>
      </c>
      <c r="D4299" s="635"/>
    </row>
    <row r="4300" spans="1:4" x14ac:dyDescent="0.2">
      <c r="A4300" s="635" t="s">
        <v>4595</v>
      </c>
      <c r="B4300" s="636">
        <v>94</v>
      </c>
      <c r="C4300" s="637">
        <v>28.51</v>
      </c>
      <c r="D4300" s="635"/>
    </row>
    <row r="4301" spans="1:4" x14ac:dyDescent="0.2">
      <c r="A4301" s="635" t="s">
        <v>4596</v>
      </c>
      <c r="B4301" s="636">
        <v>307</v>
      </c>
      <c r="C4301" s="637">
        <v>35.64</v>
      </c>
      <c r="D4301" s="635"/>
    </row>
    <row r="4302" spans="1:4" x14ac:dyDescent="0.2">
      <c r="A4302" s="635" t="s">
        <v>4597</v>
      </c>
      <c r="B4302" s="636">
        <v>55</v>
      </c>
      <c r="C4302" s="637">
        <v>0</v>
      </c>
      <c r="D4302" s="635"/>
    </row>
    <row r="4303" spans="1:4" x14ac:dyDescent="0.2">
      <c r="A4303" s="635" t="s">
        <v>4598</v>
      </c>
      <c r="B4303" s="636">
        <v>189</v>
      </c>
      <c r="C4303" s="637">
        <v>40.61</v>
      </c>
      <c r="D4303" s="635"/>
    </row>
    <row r="4304" spans="1:4" x14ac:dyDescent="0.2">
      <c r="A4304" s="635" t="s">
        <v>4599</v>
      </c>
      <c r="B4304" s="636">
        <v>253</v>
      </c>
      <c r="C4304" s="637">
        <v>512.13</v>
      </c>
      <c r="D4304" s="635"/>
    </row>
    <row r="4305" spans="1:4" x14ac:dyDescent="0.2">
      <c r="A4305" s="635" t="s">
        <v>4600</v>
      </c>
      <c r="B4305" s="636">
        <v>76</v>
      </c>
      <c r="C4305" s="637">
        <v>34.74</v>
      </c>
      <c r="D4305" s="635"/>
    </row>
    <row r="4306" spans="1:4" x14ac:dyDescent="0.2">
      <c r="A4306" s="635" t="s">
        <v>4601</v>
      </c>
      <c r="B4306" s="636">
        <v>410</v>
      </c>
      <c r="C4306" s="637">
        <v>0</v>
      </c>
      <c r="D4306" s="635"/>
    </row>
    <row r="4307" spans="1:4" x14ac:dyDescent="0.2">
      <c r="A4307" s="635" t="s">
        <v>4602</v>
      </c>
      <c r="B4307" s="636">
        <v>352</v>
      </c>
      <c r="C4307" s="637">
        <v>157.6</v>
      </c>
      <c r="D4307" s="635"/>
    </row>
    <row r="4308" spans="1:4" x14ac:dyDescent="0.2">
      <c r="A4308" s="635" t="s">
        <v>4603</v>
      </c>
      <c r="B4308" s="636">
        <v>118</v>
      </c>
      <c r="C4308" s="637">
        <v>417.93</v>
      </c>
      <c r="D4308" s="635"/>
    </row>
    <row r="4309" spans="1:4" x14ac:dyDescent="0.2">
      <c r="A4309" s="635" t="s">
        <v>4604</v>
      </c>
      <c r="B4309" s="636">
        <v>155</v>
      </c>
      <c r="C4309" s="637">
        <v>407.63</v>
      </c>
      <c r="D4309" s="635"/>
    </row>
    <row r="4310" spans="1:4" x14ac:dyDescent="0.2">
      <c r="A4310" s="635" t="s">
        <v>4605</v>
      </c>
      <c r="B4310" s="636">
        <v>520</v>
      </c>
      <c r="C4310" s="637">
        <v>0</v>
      </c>
      <c r="D4310" s="635"/>
    </row>
    <row r="4311" spans="1:4" x14ac:dyDescent="0.2">
      <c r="A4311" s="635" t="s">
        <v>4606</v>
      </c>
      <c r="B4311" s="636">
        <v>191</v>
      </c>
      <c r="C4311" s="637">
        <v>50.73</v>
      </c>
      <c r="D4311" s="635"/>
    </row>
    <row r="4312" spans="1:4" x14ac:dyDescent="0.2">
      <c r="A4312" s="635" t="s">
        <v>4607</v>
      </c>
      <c r="B4312" s="636">
        <v>303</v>
      </c>
      <c r="C4312" s="637">
        <v>0</v>
      </c>
      <c r="D4312" s="635"/>
    </row>
    <row r="4313" spans="1:4" x14ac:dyDescent="0.2">
      <c r="A4313" s="635" t="s">
        <v>4608</v>
      </c>
      <c r="B4313" s="636">
        <v>580</v>
      </c>
      <c r="C4313" s="637">
        <v>0</v>
      </c>
      <c r="D4313" s="635"/>
    </row>
    <row r="4314" spans="1:4" x14ac:dyDescent="0.2">
      <c r="A4314" s="635" t="s">
        <v>4609</v>
      </c>
      <c r="B4314" s="636">
        <v>46</v>
      </c>
      <c r="C4314" s="637">
        <v>14.02</v>
      </c>
      <c r="D4314" s="635"/>
    </row>
    <row r="4315" spans="1:4" x14ac:dyDescent="0.2">
      <c r="A4315" s="635" t="s">
        <v>4610</v>
      </c>
      <c r="B4315" s="636">
        <v>214</v>
      </c>
      <c r="C4315" s="637">
        <v>317.56</v>
      </c>
      <c r="D4315" s="635"/>
    </row>
    <row r="4316" spans="1:4" x14ac:dyDescent="0.2">
      <c r="A4316" s="635" t="s">
        <v>4611</v>
      </c>
      <c r="B4316" s="636">
        <v>57</v>
      </c>
      <c r="C4316" s="637">
        <v>0</v>
      </c>
      <c r="D4316" s="635"/>
    </row>
    <row r="4317" spans="1:4" x14ac:dyDescent="0.2">
      <c r="A4317" s="635" t="s">
        <v>4612</v>
      </c>
      <c r="B4317" s="636">
        <v>580</v>
      </c>
      <c r="C4317" s="637">
        <v>0</v>
      </c>
      <c r="D4317" s="635"/>
    </row>
    <row r="4318" spans="1:4" x14ac:dyDescent="0.2">
      <c r="A4318" s="635" t="s">
        <v>4614</v>
      </c>
      <c r="B4318" s="636">
        <v>218</v>
      </c>
      <c r="C4318" s="637">
        <v>0.28000000000000003</v>
      </c>
      <c r="D4318" s="635"/>
    </row>
    <row r="4319" spans="1:4" x14ac:dyDescent="0.2">
      <c r="A4319" s="635" t="s">
        <v>4615</v>
      </c>
      <c r="B4319" s="636">
        <v>160</v>
      </c>
      <c r="C4319" s="637">
        <v>369.92</v>
      </c>
      <c r="D4319" s="635"/>
    </row>
    <row r="4320" spans="1:4" x14ac:dyDescent="0.2">
      <c r="A4320" s="635" t="s">
        <v>4616</v>
      </c>
      <c r="B4320" s="636">
        <v>289</v>
      </c>
      <c r="C4320" s="637">
        <v>125.77</v>
      </c>
      <c r="D4320" s="635"/>
    </row>
    <row r="4321" spans="1:4" x14ac:dyDescent="0.2">
      <c r="A4321" s="635" t="s">
        <v>4617</v>
      </c>
      <c r="B4321" s="636">
        <v>248</v>
      </c>
      <c r="C4321" s="637">
        <v>0</v>
      </c>
      <c r="D4321" s="635"/>
    </row>
    <row r="4322" spans="1:4" x14ac:dyDescent="0.2">
      <c r="A4322" s="635" t="s">
        <v>4618</v>
      </c>
      <c r="B4322" s="636">
        <v>344</v>
      </c>
      <c r="C4322" s="637">
        <v>154.13</v>
      </c>
      <c r="D4322" s="635"/>
    </row>
    <row r="4323" spans="1:4" x14ac:dyDescent="0.2">
      <c r="A4323" s="635" t="s">
        <v>4619</v>
      </c>
      <c r="B4323" s="636">
        <v>175</v>
      </c>
      <c r="C4323" s="637">
        <v>0</v>
      </c>
      <c r="D4323" s="635"/>
    </row>
    <row r="4324" spans="1:4" x14ac:dyDescent="0.2">
      <c r="A4324" s="635" t="s">
        <v>4620</v>
      </c>
      <c r="B4324" s="636">
        <v>51</v>
      </c>
      <c r="C4324" s="637">
        <v>56.11</v>
      </c>
      <c r="D4324" s="635"/>
    </row>
    <row r="4325" spans="1:4" x14ac:dyDescent="0.2">
      <c r="A4325" s="635" t="s">
        <v>4621</v>
      </c>
      <c r="B4325" s="636">
        <v>25</v>
      </c>
      <c r="C4325" s="637">
        <v>0</v>
      </c>
      <c r="D4325" s="635" t="s">
        <v>344</v>
      </c>
    </row>
    <row r="4326" spans="1:4" x14ac:dyDescent="0.2">
      <c r="A4326" s="635" t="s">
        <v>4622</v>
      </c>
      <c r="B4326" s="636">
        <v>175</v>
      </c>
      <c r="C4326" s="637">
        <v>0</v>
      </c>
      <c r="D4326" s="635"/>
    </row>
    <row r="4327" spans="1:4" x14ac:dyDescent="0.2">
      <c r="A4327" s="635" t="s">
        <v>4623</v>
      </c>
      <c r="B4327" s="636">
        <v>523</v>
      </c>
      <c r="C4327" s="637">
        <v>545.78</v>
      </c>
      <c r="D4327" s="635"/>
    </row>
    <row r="4328" spans="1:4" x14ac:dyDescent="0.2">
      <c r="A4328" s="635" t="s">
        <v>4624</v>
      </c>
      <c r="B4328" s="636">
        <v>226</v>
      </c>
      <c r="C4328" s="637">
        <v>355.18</v>
      </c>
      <c r="D4328" s="635"/>
    </row>
    <row r="4329" spans="1:4" x14ac:dyDescent="0.2">
      <c r="A4329" s="635" t="s">
        <v>4625</v>
      </c>
      <c r="B4329" s="636">
        <v>257</v>
      </c>
      <c r="C4329" s="637">
        <v>0</v>
      </c>
      <c r="D4329" s="635"/>
    </row>
    <row r="4330" spans="1:4" x14ac:dyDescent="0.2">
      <c r="A4330" s="635" t="s">
        <v>4626</v>
      </c>
      <c r="B4330" s="636">
        <v>172</v>
      </c>
      <c r="C4330" s="637">
        <v>43.28</v>
      </c>
      <c r="D4330" s="635"/>
    </row>
    <row r="4331" spans="1:4" x14ac:dyDescent="0.2">
      <c r="A4331" s="635" t="s">
        <v>4627</v>
      </c>
      <c r="B4331" s="636">
        <v>74</v>
      </c>
      <c r="C4331" s="637">
        <v>28</v>
      </c>
      <c r="D4331" s="635"/>
    </row>
    <row r="4332" spans="1:4" x14ac:dyDescent="0.2">
      <c r="A4332" s="635" t="s">
        <v>4628</v>
      </c>
      <c r="B4332" s="636">
        <v>49</v>
      </c>
      <c r="C4332" s="637">
        <v>15.13</v>
      </c>
      <c r="D4332" s="635"/>
    </row>
    <row r="4333" spans="1:4" x14ac:dyDescent="0.2">
      <c r="A4333" s="635" t="s">
        <v>4629</v>
      </c>
      <c r="B4333" s="636">
        <v>155</v>
      </c>
      <c r="C4333" s="637">
        <v>0</v>
      </c>
      <c r="D4333" s="635"/>
    </row>
    <row r="4334" spans="1:4" x14ac:dyDescent="0.2">
      <c r="A4334" s="635" t="s">
        <v>4630</v>
      </c>
      <c r="B4334" s="636">
        <v>285</v>
      </c>
      <c r="C4334" s="637">
        <v>69.510000000000005</v>
      </c>
      <c r="D4334" s="635"/>
    </row>
    <row r="4335" spans="1:4" x14ac:dyDescent="0.2">
      <c r="A4335" s="635" t="s">
        <v>4631</v>
      </c>
      <c r="B4335" s="636">
        <v>463</v>
      </c>
      <c r="C4335" s="637">
        <v>0</v>
      </c>
      <c r="D4335" s="635"/>
    </row>
    <row r="4336" spans="1:4" x14ac:dyDescent="0.2">
      <c r="A4336" s="635" t="s">
        <v>4632</v>
      </c>
      <c r="B4336" s="636">
        <v>245</v>
      </c>
      <c r="C4336" s="637">
        <v>114.29</v>
      </c>
      <c r="D4336" s="635"/>
    </row>
    <row r="4337" spans="1:4" x14ac:dyDescent="0.2">
      <c r="A4337" s="635" t="s">
        <v>4634</v>
      </c>
      <c r="B4337" s="636">
        <v>173</v>
      </c>
      <c r="C4337" s="637">
        <v>631.78</v>
      </c>
      <c r="D4337" s="635"/>
    </row>
    <row r="4338" spans="1:4" x14ac:dyDescent="0.2">
      <c r="A4338" s="635" t="s">
        <v>4635</v>
      </c>
      <c r="B4338" s="636">
        <v>166</v>
      </c>
      <c r="C4338" s="637">
        <v>0</v>
      </c>
      <c r="D4338" s="635"/>
    </row>
    <row r="4339" spans="1:4" x14ac:dyDescent="0.2">
      <c r="A4339" s="635" t="s">
        <v>4636</v>
      </c>
      <c r="B4339" s="636">
        <v>182</v>
      </c>
      <c r="C4339" s="637">
        <v>596.25</v>
      </c>
      <c r="D4339" s="635"/>
    </row>
    <row r="4340" spans="1:4" x14ac:dyDescent="0.2">
      <c r="A4340" s="635" t="s">
        <v>4637</v>
      </c>
      <c r="B4340" s="636">
        <v>136</v>
      </c>
      <c r="C4340" s="637">
        <v>528.1</v>
      </c>
      <c r="D4340" s="635"/>
    </row>
    <row r="4341" spans="1:4" x14ac:dyDescent="0.2">
      <c r="A4341" s="635" t="s">
        <v>4638</v>
      </c>
      <c r="B4341" s="636">
        <v>216</v>
      </c>
      <c r="C4341" s="637">
        <v>386.36</v>
      </c>
      <c r="D4341" s="635"/>
    </row>
    <row r="4342" spans="1:4" x14ac:dyDescent="0.2">
      <c r="A4342" s="635" t="s">
        <v>4639</v>
      </c>
      <c r="B4342" s="636">
        <v>194</v>
      </c>
      <c r="C4342" s="637">
        <v>0</v>
      </c>
      <c r="D4342" s="635"/>
    </row>
    <row r="4343" spans="1:4" x14ac:dyDescent="0.2">
      <c r="A4343" s="635" t="s">
        <v>4640</v>
      </c>
      <c r="B4343" s="636">
        <v>82</v>
      </c>
      <c r="C4343" s="637">
        <v>0</v>
      </c>
      <c r="D4343" s="635"/>
    </row>
    <row r="4344" spans="1:4" x14ac:dyDescent="0.2">
      <c r="A4344" s="635" t="s">
        <v>4641</v>
      </c>
      <c r="B4344" s="636">
        <v>135</v>
      </c>
      <c r="C4344" s="637">
        <v>0</v>
      </c>
      <c r="D4344" s="635"/>
    </row>
    <row r="4345" spans="1:4" x14ac:dyDescent="0.2">
      <c r="A4345" s="635" t="s">
        <v>4642</v>
      </c>
      <c r="B4345" s="636">
        <v>334</v>
      </c>
      <c r="C4345" s="637">
        <v>355.75</v>
      </c>
      <c r="D4345" s="635"/>
    </row>
    <row r="4346" spans="1:4" x14ac:dyDescent="0.2">
      <c r="A4346" s="635" t="s">
        <v>4643</v>
      </c>
      <c r="B4346" s="636">
        <v>104</v>
      </c>
      <c r="C4346" s="637">
        <v>0</v>
      </c>
      <c r="D4346" s="635"/>
    </row>
    <row r="4347" spans="1:4" x14ac:dyDescent="0.2">
      <c r="A4347" s="635" t="s">
        <v>4644</v>
      </c>
      <c r="B4347" s="636">
        <v>120</v>
      </c>
      <c r="C4347" s="637">
        <v>426.73</v>
      </c>
      <c r="D4347" s="635"/>
    </row>
    <row r="4348" spans="1:4" x14ac:dyDescent="0.2">
      <c r="A4348" s="635" t="s">
        <v>4645</v>
      </c>
      <c r="B4348" s="636">
        <v>174</v>
      </c>
      <c r="C4348" s="637">
        <v>72.2</v>
      </c>
      <c r="D4348" s="635"/>
    </row>
    <row r="4349" spans="1:4" x14ac:dyDescent="0.2">
      <c r="A4349" s="635" t="s">
        <v>4646</v>
      </c>
      <c r="B4349" s="636">
        <v>284</v>
      </c>
      <c r="C4349" s="637">
        <v>146.79</v>
      </c>
      <c r="D4349" s="635"/>
    </row>
    <row r="4350" spans="1:4" x14ac:dyDescent="0.2">
      <c r="A4350" s="635" t="s">
        <v>4647</v>
      </c>
      <c r="B4350" s="636">
        <v>156</v>
      </c>
      <c r="C4350" s="637">
        <v>0</v>
      </c>
      <c r="D4350" s="635"/>
    </row>
    <row r="4351" spans="1:4" x14ac:dyDescent="0.2">
      <c r="A4351" s="635" t="s">
        <v>4648</v>
      </c>
      <c r="B4351" s="636">
        <v>189</v>
      </c>
      <c r="C4351" s="637">
        <v>10.91</v>
      </c>
      <c r="D4351" s="635"/>
    </row>
    <row r="4352" spans="1:4" x14ac:dyDescent="0.2">
      <c r="A4352" s="635" t="s">
        <v>4649</v>
      </c>
      <c r="B4352" s="636">
        <v>407</v>
      </c>
      <c r="C4352" s="637">
        <v>0</v>
      </c>
      <c r="D4352" s="635"/>
    </row>
    <row r="4353" spans="1:4" x14ac:dyDescent="0.2">
      <c r="A4353" s="635" t="s">
        <v>4650</v>
      </c>
      <c r="B4353" s="636">
        <v>190</v>
      </c>
      <c r="C4353" s="637">
        <v>18.41</v>
      </c>
      <c r="D4353" s="635"/>
    </row>
    <row r="4354" spans="1:4" x14ac:dyDescent="0.2">
      <c r="A4354" s="635" t="s">
        <v>4651</v>
      </c>
      <c r="B4354" s="636">
        <v>148</v>
      </c>
      <c r="C4354" s="637">
        <v>34.29</v>
      </c>
      <c r="D4354" s="635"/>
    </row>
    <row r="4355" spans="1:4" x14ac:dyDescent="0.2">
      <c r="A4355" s="635" t="s">
        <v>4652</v>
      </c>
      <c r="B4355" s="636">
        <v>248</v>
      </c>
      <c r="C4355" s="637">
        <v>0</v>
      </c>
      <c r="D4355" s="635"/>
    </row>
    <row r="4356" spans="1:4" x14ac:dyDescent="0.2">
      <c r="A4356" s="635" t="s">
        <v>4653</v>
      </c>
      <c r="B4356" s="636">
        <v>52</v>
      </c>
      <c r="C4356" s="637">
        <v>0</v>
      </c>
      <c r="D4356" s="635"/>
    </row>
    <row r="4357" spans="1:4" x14ac:dyDescent="0.2">
      <c r="A4357" s="635" t="s">
        <v>4654</v>
      </c>
      <c r="B4357" s="636">
        <v>242</v>
      </c>
      <c r="C4357" s="637">
        <v>66.430000000000007</v>
      </c>
      <c r="D4357" s="635"/>
    </row>
    <row r="4358" spans="1:4" x14ac:dyDescent="0.2">
      <c r="A4358" s="635" t="s">
        <v>4655</v>
      </c>
      <c r="B4358" s="636">
        <v>495</v>
      </c>
      <c r="C4358" s="637">
        <v>0</v>
      </c>
      <c r="D4358" s="635"/>
    </row>
    <row r="4359" spans="1:4" x14ac:dyDescent="0.2">
      <c r="A4359" s="635" t="s">
        <v>4656</v>
      </c>
      <c r="B4359" s="636">
        <v>110</v>
      </c>
      <c r="C4359" s="637">
        <v>273.83</v>
      </c>
      <c r="D4359" s="635"/>
    </row>
    <row r="4360" spans="1:4" x14ac:dyDescent="0.2">
      <c r="A4360" s="635" t="s">
        <v>4657</v>
      </c>
      <c r="B4360" s="636">
        <v>142</v>
      </c>
      <c r="C4360" s="637">
        <v>335.7</v>
      </c>
      <c r="D4360" s="635"/>
    </row>
    <row r="4361" spans="1:4" x14ac:dyDescent="0.2">
      <c r="A4361" s="635" t="s">
        <v>4658</v>
      </c>
      <c r="B4361" s="636">
        <v>322</v>
      </c>
      <c r="C4361" s="637">
        <v>949.05</v>
      </c>
      <c r="D4361" s="635"/>
    </row>
    <row r="4362" spans="1:4" x14ac:dyDescent="0.2">
      <c r="A4362" s="635" t="s">
        <v>4659</v>
      </c>
      <c r="B4362" s="636">
        <v>117</v>
      </c>
      <c r="C4362" s="637">
        <v>253.36</v>
      </c>
      <c r="D4362" s="635"/>
    </row>
    <row r="4363" spans="1:4" x14ac:dyDescent="0.2">
      <c r="A4363" s="635" t="s">
        <v>4660</v>
      </c>
      <c r="B4363" s="636">
        <v>176</v>
      </c>
      <c r="C4363" s="637">
        <v>358.82</v>
      </c>
      <c r="D4363" s="635"/>
    </row>
    <row r="4364" spans="1:4" x14ac:dyDescent="0.2">
      <c r="A4364" s="635" t="s">
        <v>4661</v>
      </c>
      <c r="B4364" s="636">
        <v>220</v>
      </c>
      <c r="C4364" s="637">
        <v>166.99</v>
      </c>
      <c r="D4364" s="635"/>
    </row>
    <row r="4365" spans="1:4" x14ac:dyDescent="0.2">
      <c r="A4365" s="635" t="s">
        <v>4662</v>
      </c>
      <c r="B4365" s="636">
        <v>91</v>
      </c>
      <c r="C4365" s="637">
        <v>316.52</v>
      </c>
      <c r="D4365" s="635"/>
    </row>
    <row r="4366" spans="1:4" x14ac:dyDescent="0.2">
      <c r="A4366" s="635" t="s">
        <v>4663</v>
      </c>
      <c r="B4366" s="636">
        <v>603</v>
      </c>
      <c r="C4366" s="637">
        <v>0</v>
      </c>
      <c r="D4366" s="635"/>
    </row>
    <row r="4367" spans="1:4" x14ac:dyDescent="0.2">
      <c r="A4367" s="635" t="s">
        <v>4664</v>
      </c>
      <c r="B4367" s="636">
        <v>97</v>
      </c>
      <c r="C4367" s="637">
        <v>64.97</v>
      </c>
      <c r="D4367" s="635"/>
    </row>
    <row r="4368" spans="1:4" x14ac:dyDescent="0.2">
      <c r="A4368" s="635" t="s">
        <v>4665</v>
      </c>
      <c r="B4368" s="636">
        <v>77</v>
      </c>
      <c r="C4368" s="637">
        <v>0</v>
      </c>
      <c r="D4368" s="635"/>
    </row>
    <row r="4369" spans="1:4" x14ac:dyDescent="0.2">
      <c r="A4369" s="635" t="s">
        <v>4666</v>
      </c>
      <c r="B4369" s="636">
        <v>170</v>
      </c>
      <c r="C4369" s="637">
        <v>65.790000000000006</v>
      </c>
      <c r="D4369" s="635"/>
    </row>
    <row r="4370" spans="1:4" x14ac:dyDescent="0.2">
      <c r="A4370" s="635" t="s">
        <v>4667</v>
      </c>
      <c r="B4370" s="636">
        <v>377</v>
      </c>
      <c r="C4370" s="637">
        <v>282.41000000000003</v>
      </c>
      <c r="D4370" s="635"/>
    </row>
    <row r="4371" spans="1:4" x14ac:dyDescent="0.2">
      <c r="A4371" s="635" t="s">
        <v>4668</v>
      </c>
      <c r="B4371" s="636">
        <v>408</v>
      </c>
      <c r="C4371" s="637">
        <v>699.45</v>
      </c>
      <c r="D4371" s="635"/>
    </row>
    <row r="4372" spans="1:4" x14ac:dyDescent="0.2">
      <c r="A4372" s="635" t="s">
        <v>4669</v>
      </c>
      <c r="B4372" s="636">
        <v>77</v>
      </c>
      <c r="C4372" s="637">
        <v>28.48</v>
      </c>
      <c r="D4372" s="635"/>
    </row>
    <row r="4373" spans="1:4" x14ac:dyDescent="0.2">
      <c r="A4373" s="635" t="s">
        <v>4670</v>
      </c>
      <c r="B4373" s="636">
        <v>464</v>
      </c>
      <c r="C4373" s="637">
        <v>0</v>
      </c>
      <c r="D4373" s="635"/>
    </row>
    <row r="4374" spans="1:4" x14ac:dyDescent="0.2">
      <c r="A4374" s="635" t="s">
        <v>4671</v>
      </c>
      <c r="B4374" s="636">
        <v>207</v>
      </c>
      <c r="C4374" s="637">
        <v>4.7</v>
      </c>
      <c r="D4374" s="635"/>
    </row>
    <row r="4375" spans="1:4" x14ac:dyDescent="0.2">
      <c r="A4375" s="635" t="s">
        <v>4672</v>
      </c>
      <c r="B4375" s="636">
        <v>218</v>
      </c>
      <c r="C4375" s="637">
        <v>139.72</v>
      </c>
      <c r="D4375" s="635"/>
    </row>
    <row r="4376" spans="1:4" x14ac:dyDescent="0.2">
      <c r="A4376" s="635" t="s">
        <v>4673</v>
      </c>
      <c r="B4376" s="636">
        <v>190</v>
      </c>
      <c r="C4376" s="637">
        <v>0</v>
      </c>
      <c r="D4376" s="635"/>
    </row>
    <row r="4377" spans="1:4" x14ac:dyDescent="0.2">
      <c r="A4377" s="635" t="s">
        <v>4674</v>
      </c>
      <c r="B4377" s="636">
        <v>203</v>
      </c>
      <c r="C4377" s="637">
        <v>150.44</v>
      </c>
      <c r="D4377" s="635"/>
    </row>
    <row r="4378" spans="1:4" x14ac:dyDescent="0.2">
      <c r="A4378" s="635" t="s">
        <v>4675</v>
      </c>
      <c r="B4378" s="636">
        <v>150</v>
      </c>
      <c r="C4378" s="637">
        <v>175.3</v>
      </c>
      <c r="D4378" s="635"/>
    </row>
    <row r="4379" spans="1:4" x14ac:dyDescent="0.2">
      <c r="A4379" s="635" t="s">
        <v>4676</v>
      </c>
      <c r="B4379" s="636">
        <v>269</v>
      </c>
      <c r="C4379" s="637">
        <v>19.11</v>
      </c>
      <c r="D4379" s="635"/>
    </row>
    <row r="4380" spans="1:4" x14ac:dyDescent="0.2">
      <c r="A4380" s="635" t="s">
        <v>4677</v>
      </c>
      <c r="B4380" s="636">
        <v>55</v>
      </c>
      <c r="C4380" s="637">
        <v>0</v>
      </c>
      <c r="D4380" s="635"/>
    </row>
    <row r="4381" spans="1:4" x14ac:dyDescent="0.2">
      <c r="A4381" s="635" t="s">
        <v>4678</v>
      </c>
      <c r="B4381" s="636">
        <v>225</v>
      </c>
      <c r="C4381" s="637">
        <v>302.24</v>
      </c>
      <c r="D4381" s="635"/>
    </row>
    <row r="4382" spans="1:4" x14ac:dyDescent="0.2">
      <c r="A4382" s="635" t="s">
        <v>4679</v>
      </c>
      <c r="B4382" s="636">
        <v>244</v>
      </c>
      <c r="C4382" s="637">
        <v>0</v>
      </c>
      <c r="D4382" s="635"/>
    </row>
    <row r="4383" spans="1:4" x14ac:dyDescent="0.2">
      <c r="A4383" s="635" t="s">
        <v>4680</v>
      </c>
      <c r="B4383" s="636">
        <v>130</v>
      </c>
      <c r="C4383" s="637">
        <v>395.67</v>
      </c>
      <c r="D4383" s="635"/>
    </row>
    <row r="4384" spans="1:4" x14ac:dyDescent="0.2">
      <c r="A4384" s="635" t="s">
        <v>4681</v>
      </c>
      <c r="B4384" s="636">
        <v>296</v>
      </c>
      <c r="C4384" s="637">
        <v>123.25</v>
      </c>
      <c r="D4384" s="635"/>
    </row>
    <row r="4385" spans="1:4" x14ac:dyDescent="0.2">
      <c r="A4385" s="635" t="s">
        <v>4682</v>
      </c>
      <c r="B4385" s="636">
        <v>173</v>
      </c>
      <c r="C4385" s="637">
        <v>505.2</v>
      </c>
      <c r="D4385" s="635"/>
    </row>
    <row r="4386" spans="1:4" x14ac:dyDescent="0.2">
      <c r="A4386" s="635" t="s">
        <v>4683</v>
      </c>
      <c r="B4386" s="636">
        <v>220</v>
      </c>
      <c r="C4386" s="637">
        <v>22.22</v>
      </c>
      <c r="D4386" s="635"/>
    </row>
    <row r="4387" spans="1:4" x14ac:dyDescent="0.2">
      <c r="A4387" s="635" t="s">
        <v>4684</v>
      </c>
      <c r="B4387" s="636">
        <v>307</v>
      </c>
      <c r="C4387" s="637">
        <v>0</v>
      </c>
      <c r="D4387" s="635"/>
    </row>
    <row r="4388" spans="1:4" x14ac:dyDescent="0.2">
      <c r="A4388" s="635" t="s">
        <v>4685</v>
      </c>
      <c r="B4388" s="636">
        <v>245</v>
      </c>
      <c r="C4388" s="637">
        <v>689.54</v>
      </c>
      <c r="D4388" s="635"/>
    </row>
    <row r="4389" spans="1:4" x14ac:dyDescent="0.2">
      <c r="A4389" s="635" t="s">
        <v>4686</v>
      </c>
      <c r="B4389" s="636">
        <v>113</v>
      </c>
      <c r="C4389" s="637">
        <v>299.04000000000002</v>
      </c>
      <c r="D4389" s="635"/>
    </row>
    <row r="4390" spans="1:4" x14ac:dyDescent="0.2">
      <c r="A4390" s="635" t="s">
        <v>4687</v>
      </c>
      <c r="B4390" s="636">
        <v>722</v>
      </c>
      <c r="C4390" s="637">
        <v>0</v>
      </c>
      <c r="D4390" s="635"/>
    </row>
    <row r="4391" spans="1:4" x14ac:dyDescent="0.2">
      <c r="A4391" s="635" t="s">
        <v>4688</v>
      </c>
      <c r="B4391" s="636">
        <v>85</v>
      </c>
      <c r="C4391" s="637">
        <v>0</v>
      </c>
      <c r="D4391" s="635"/>
    </row>
    <row r="4392" spans="1:4" x14ac:dyDescent="0.2">
      <c r="A4392" s="635" t="s">
        <v>4689</v>
      </c>
      <c r="B4392" s="636">
        <v>396</v>
      </c>
      <c r="C4392" s="637">
        <v>0</v>
      </c>
      <c r="D4392" s="635"/>
    </row>
    <row r="4393" spans="1:4" x14ac:dyDescent="0.2">
      <c r="A4393" s="635" t="s">
        <v>4690</v>
      </c>
      <c r="B4393" s="636">
        <v>291</v>
      </c>
      <c r="C4393" s="637">
        <v>55.72</v>
      </c>
      <c r="D4393" s="635"/>
    </row>
    <row r="4394" spans="1:4" x14ac:dyDescent="0.2">
      <c r="A4394" s="635" t="s">
        <v>4691</v>
      </c>
      <c r="B4394" s="636">
        <v>240</v>
      </c>
      <c r="C4394" s="637">
        <v>620.17999999999995</v>
      </c>
      <c r="D4394" s="635"/>
    </row>
    <row r="4395" spans="1:4" x14ac:dyDescent="0.2">
      <c r="A4395" s="635" t="s">
        <v>4692</v>
      </c>
      <c r="B4395" s="636">
        <v>205</v>
      </c>
      <c r="C4395" s="637">
        <v>245.64</v>
      </c>
      <c r="D4395" s="635"/>
    </row>
    <row r="4396" spans="1:4" x14ac:dyDescent="0.2">
      <c r="A4396" s="635" t="s">
        <v>4693</v>
      </c>
      <c r="B4396" s="636">
        <v>223</v>
      </c>
      <c r="C4396" s="637">
        <v>0</v>
      </c>
      <c r="D4396" s="635"/>
    </row>
    <row r="4397" spans="1:4" x14ac:dyDescent="0.2">
      <c r="A4397" s="635" t="s">
        <v>4694</v>
      </c>
      <c r="B4397" s="636">
        <v>153</v>
      </c>
      <c r="C4397" s="637">
        <v>411.36</v>
      </c>
      <c r="D4397" s="635"/>
    </row>
    <row r="4398" spans="1:4" x14ac:dyDescent="0.2">
      <c r="A4398" s="635" t="s">
        <v>4695</v>
      </c>
      <c r="B4398" s="636">
        <v>322</v>
      </c>
      <c r="C4398" s="637">
        <v>0</v>
      </c>
      <c r="D4398" s="635"/>
    </row>
    <row r="4399" spans="1:4" x14ac:dyDescent="0.2">
      <c r="A4399" s="635" t="s">
        <v>4696</v>
      </c>
      <c r="B4399" s="636">
        <v>93</v>
      </c>
      <c r="C4399" s="637">
        <v>25.72</v>
      </c>
      <c r="D4399" s="635"/>
    </row>
    <row r="4400" spans="1:4" x14ac:dyDescent="0.2">
      <c r="A4400" s="635" t="s">
        <v>4697</v>
      </c>
      <c r="B4400" s="636">
        <v>557</v>
      </c>
      <c r="C4400" s="637">
        <v>0</v>
      </c>
      <c r="D4400" s="635"/>
    </row>
    <row r="4401" spans="1:4" x14ac:dyDescent="0.2">
      <c r="A4401" s="635" t="s">
        <v>4698</v>
      </c>
      <c r="B4401" s="636">
        <v>235</v>
      </c>
      <c r="C4401" s="637">
        <v>208.06</v>
      </c>
      <c r="D4401" s="635"/>
    </row>
    <row r="4402" spans="1:4" x14ac:dyDescent="0.2">
      <c r="A4402" s="635" t="s">
        <v>4699</v>
      </c>
      <c r="B4402" s="636">
        <v>101</v>
      </c>
      <c r="C4402" s="637">
        <v>0</v>
      </c>
      <c r="D4402" s="635"/>
    </row>
    <row r="4403" spans="1:4" x14ac:dyDescent="0.2">
      <c r="A4403" s="635" t="s">
        <v>4700</v>
      </c>
      <c r="B4403" s="636">
        <v>211</v>
      </c>
      <c r="C4403" s="637">
        <v>0</v>
      </c>
      <c r="D4403" s="635"/>
    </row>
    <row r="4404" spans="1:4" x14ac:dyDescent="0.2">
      <c r="A4404" s="635" t="s">
        <v>4701</v>
      </c>
      <c r="B4404" s="636">
        <v>221</v>
      </c>
      <c r="C4404" s="637">
        <v>2.41</v>
      </c>
      <c r="D4404" s="635"/>
    </row>
    <row r="4405" spans="1:4" x14ac:dyDescent="0.2">
      <c r="A4405" s="635" t="s">
        <v>4702</v>
      </c>
      <c r="B4405" s="636">
        <v>150</v>
      </c>
      <c r="C4405" s="637">
        <v>58.87</v>
      </c>
      <c r="D4405" s="635"/>
    </row>
    <row r="4406" spans="1:4" x14ac:dyDescent="0.2">
      <c r="A4406" s="635" t="s">
        <v>4703</v>
      </c>
      <c r="B4406" s="636">
        <v>622</v>
      </c>
      <c r="C4406" s="637">
        <v>174.59</v>
      </c>
      <c r="D4406" s="635"/>
    </row>
    <row r="4407" spans="1:4" x14ac:dyDescent="0.2">
      <c r="A4407" s="635" t="s">
        <v>4704</v>
      </c>
      <c r="B4407" s="636">
        <v>193</v>
      </c>
      <c r="C4407" s="637">
        <v>372.72</v>
      </c>
      <c r="D4407" s="635"/>
    </row>
    <row r="4408" spans="1:4" x14ac:dyDescent="0.2">
      <c r="A4408" s="635" t="s">
        <v>4705</v>
      </c>
      <c r="B4408" s="636">
        <v>72</v>
      </c>
      <c r="C4408" s="637">
        <v>0</v>
      </c>
      <c r="D4408" s="635"/>
    </row>
    <row r="4409" spans="1:4" x14ac:dyDescent="0.2">
      <c r="A4409" s="635" t="s">
        <v>4707</v>
      </c>
      <c r="B4409" s="636">
        <v>646</v>
      </c>
      <c r="C4409" s="637">
        <v>2658.91</v>
      </c>
      <c r="D4409" s="635"/>
    </row>
    <row r="4410" spans="1:4" x14ac:dyDescent="0.2">
      <c r="A4410" s="635" t="s">
        <v>4708</v>
      </c>
      <c r="B4410" s="636">
        <v>505</v>
      </c>
      <c r="C4410" s="637">
        <v>610.79999999999995</v>
      </c>
      <c r="D4410" s="635"/>
    </row>
    <row r="4411" spans="1:4" x14ac:dyDescent="0.2">
      <c r="A4411" s="635" t="s">
        <v>4709</v>
      </c>
      <c r="B4411" s="636">
        <v>225</v>
      </c>
      <c r="C4411" s="637">
        <v>18.21</v>
      </c>
      <c r="D4411" s="635"/>
    </row>
    <row r="4412" spans="1:4" x14ac:dyDescent="0.2">
      <c r="A4412" s="635" t="s">
        <v>4710</v>
      </c>
      <c r="B4412" s="636">
        <v>140</v>
      </c>
      <c r="C4412" s="637">
        <v>297.43</v>
      </c>
      <c r="D4412" s="635"/>
    </row>
    <row r="4413" spans="1:4" x14ac:dyDescent="0.2">
      <c r="A4413" s="635" t="s">
        <v>4711</v>
      </c>
      <c r="B4413" s="636">
        <v>773</v>
      </c>
      <c r="C4413" s="637">
        <v>0</v>
      </c>
      <c r="D4413" s="635"/>
    </row>
    <row r="4414" spans="1:4" x14ac:dyDescent="0.2">
      <c r="A4414" s="635" t="s">
        <v>4712</v>
      </c>
      <c r="B4414" s="636">
        <v>207</v>
      </c>
      <c r="C4414" s="637">
        <v>20.28</v>
      </c>
      <c r="D4414" s="635"/>
    </row>
    <row r="4415" spans="1:4" x14ac:dyDescent="0.2">
      <c r="A4415" s="635" t="s">
        <v>4713</v>
      </c>
      <c r="B4415" s="636">
        <v>81</v>
      </c>
      <c r="C4415" s="637">
        <v>196.86</v>
      </c>
      <c r="D4415" s="635"/>
    </row>
    <row r="4416" spans="1:4" x14ac:dyDescent="0.2">
      <c r="A4416" s="635" t="s">
        <v>4714</v>
      </c>
      <c r="B4416" s="636">
        <v>267</v>
      </c>
      <c r="C4416" s="637">
        <v>0</v>
      </c>
      <c r="D4416" s="635"/>
    </row>
    <row r="4417" spans="1:4" x14ac:dyDescent="0.2">
      <c r="A4417" s="635" t="s">
        <v>4715</v>
      </c>
      <c r="B4417" s="636">
        <v>173</v>
      </c>
      <c r="C4417" s="637">
        <v>11.02</v>
      </c>
      <c r="D4417" s="635"/>
    </row>
    <row r="4418" spans="1:4" x14ac:dyDescent="0.2">
      <c r="A4418" s="635" t="s">
        <v>4716</v>
      </c>
      <c r="B4418" s="636">
        <v>323</v>
      </c>
      <c r="C4418" s="637">
        <v>0</v>
      </c>
      <c r="D4418" s="635"/>
    </row>
    <row r="4419" spans="1:4" x14ac:dyDescent="0.2">
      <c r="A4419" s="635" t="s">
        <v>4717</v>
      </c>
      <c r="B4419" s="636">
        <v>223</v>
      </c>
      <c r="C4419" s="637">
        <v>859.43</v>
      </c>
      <c r="D4419" s="635"/>
    </row>
    <row r="4420" spans="1:4" x14ac:dyDescent="0.2">
      <c r="A4420" s="635" t="s">
        <v>4718</v>
      </c>
      <c r="B4420" s="636">
        <v>128</v>
      </c>
      <c r="C4420" s="637">
        <v>0</v>
      </c>
      <c r="D4420" s="635"/>
    </row>
    <row r="4421" spans="1:4" x14ac:dyDescent="0.2">
      <c r="A4421" s="635" t="s">
        <v>4719</v>
      </c>
      <c r="B4421" s="636">
        <v>182</v>
      </c>
      <c r="C4421" s="637">
        <v>487.77</v>
      </c>
      <c r="D4421" s="635"/>
    </row>
    <row r="4422" spans="1:4" x14ac:dyDescent="0.2">
      <c r="A4422" s="635" t="s">
        <v>4720</v>
      </c>
      <c r="B4422" s="636">
        <v>130</v>
      </c>
      <c r="C4422" s="637">
        <v>376</v>
      </c>
      <c r="D4422" s="635"/>
    </row>
    <row r="4423" spans="1:4" x14ac:dyDescent="0.2">
      <c r="A4423" s="635" t="s">
        <v>4721</v>
      </c>
      <c r="B4423" s="636">
        <v>558</v>
      </c>
      <c r="C4423" s="637">
        <v>0</v>
      </c>
      <c r="D4423" s="635"/>
    </row>
    <row r="4424" spans="1:4" x14ac:dyDescent="0.2">
      <c r="A4424" s="635" t="s">
        <v>4722</v>
      </c>
      <c r="B4424" s="636">
        <v>155</v>
      </c>
      <c r="C4424" s="637">
        <v>677.13</v>
      </c>
      <c r="D4424" s="635"/>
    </row>
    <row r="4425" spans="1:4" x14ac:dyDescent="0.2">
      <c r="A4425" s="635" t="s">
        <v>4723</v>
      </c>
      <c r="B4425" s="636">
        <v>368</v>
      </c>
      <c r="C4425" s="637">
        <v>0</v>
      </c>
      <c r="D4425" s="635"/>
    </row>
    <row r="4426" spans="1:4" x14ac:dyDescent="0.2">
      <c r="A4426" s="635" t="s">
        <v>4724</v>
      </c>
      <c r="B4426" s="636">
        <v>234</v>
      </c>
      <c r="C4426" s="637">
        <v>0</v>
      </c>
      <c r="D4426" s="635"/>
    </row>
    <row r="4427" spans="1:4" x14ac:dyDescent="0.2">
      <c r="A4427" s="635" t="s">
        <v>4725</v>
      </c>
      <c r="B4427" s="636">
        <v>238</v>
      </c>
      <c r="C4427" s="637">
        <v>100.2</v>
      </c>
      <c r="D4427" s="635"/>
    </row>
    <row r="4428" spans="1:4" x14ac:dyDescent="0.2">
      <c r="A4428" s="635" t="s">
        <v>4726</v>
      </c>
      <c r="B4428" s="636">
        <v>308</v>
      </c>
      <c r="C4428" s="637">
        <v>147.38999999999999</v>
      </c>
      <c r="D4428" s="635"/>
    </row>
    <row r="4429" spans="1:4" x14ac:dyDescent="0.2">
      <c r="A4429" s="635" t="s">
        <v>4727</v>
      </c>
      <c r="B4429" s="636">
        <v>155</v>
      </c>
      <c r="C4429" s="637">
        <v>639.32000000000005</v>
      </c>
      <c r="D4429" s="635"/>
    </row>
    <row r="4430" spans="1:4" x14ac:dyDescent="0.2">
      <c r="A4430" s="635" t="s">
        <v>4729</v>
      </c>
      <c r="B4430" s="636">
        <v>445</v>
      </c>
      <c r="C4430" s="637">
        <v>0</v>
      </c>
      <c r="D4430" s="635"/>
    </row>
    <row r="4431" spans="1:4" x14ac:dyDescent="0.2">
      <c r="A4431" s="635" t="s">
        <v>4730</v>
      </c>
      <c r="B4431" s="636">
        <v>248</v>
      </c>
      <c r="C4431" s="637">
        <v>0</v>
      </c>
      <c r="D4431" s="635"/>
    </row>
    <row r="4432" spans="1:4" x14ac:dyDescent="0.2">
      <c r="A4432" s="635" t="s">
        <v>4731</v>
      </c>
      <c r="B4432" s="636">
        <v>317</v>
      </c>
      <c r="C4432" s="637">
        <v>0</v>
      </c>
      <c r="D4432" s="635"/>
    </row>
    <row r="4433" spans="1:4" x14ac:dyDescent="0.2">
      <c r="A4433" s="635" t="s">
        <v>4732</v>
      </c>
      <c r="B4433" s="636">
        <v>387</v>
      </c>
      <c r="C4433" s="637">
        <v>0</v>
      </c>
      <c r="D4433" s="635"/>
    </row>
    <row r="4434" spans="1:4" x14ac:dyDescent="0.2">
      <c r="A4434" s="635" t="s">
        <v>4733</v>
      </c>
      <c r="B4434" s="636">
        <v>500</v>
      </c>
      <c r="C4434" s="637">
        <v>589.75</v>
      </c>
      <c r="D4434" s="635"/>
    </row>
    <row r="4435" spans="1:4" x14ac:dyDescent="0.2">
      <c r="A4435" s="635" t="s">
        <v>4734</v>
      </c>
      <c r="B4435" s="636">
        <v>275</v>
      </c>
      <c r="C4435" s="637">
        <v>0</v>
      </c>
      <c r="D4435" s="635"/>
    </row>
    <row r="4436" spans="1:4" x14ac:dyDescent="0.2">
      <c r="A4436" s="635" t="s">
        <v>4735</v>
      </c>
      <c r="B4436" s="636">
        <v>118</v>
      </c>
      <c r="C4436" s="637">
        <v>0</v>
      </c>
      <c r="D4436" s="635"/>
    </row>
    <row r="4437" spans="1:4" x14ac:dyDescent="0.2">
      <c r="A4437" s="635" t="s">
        <v>4736</v>
      </c>
      <c r="B4437" s="636">
        <v>146</v>
      </c>
      <c r="C4437" s="637">
        <v>0</v>
      </c>
      <c r="D4437" s="635"/>
    </row>
    <row r="4438" spans="1:4" x14ac:dyDescent="0.2">
      <c r="A4438" s="635" t="s">
        <v>4737</v>
      </c>
      <c r="B4438" s="636">
        <v>49</v>
      </c>
      <c r="C4438" s="637">
        <v>0</v>
      </c>
      <c r="D4438" s="635"/>
    </row>
    <row r="4439" spans="1:4" x14ac:dyDescent="0.2">
      <c r="A4439" s="635" t="s">
        <v>4738</v>
      </c>
      <c r="B4439" s="636">
        <v>130</v>
      </c>
      <c r="C4439" s="637">
        <v>265.77999999999997</v>
      </c>
      <c r="D4439" s="635"/>
    </row>
    <row r="4440" spans="1:4" x14ac:dyDescent="0.2">
      <c r="A4440" s="635" t="s">
        <v>4739</v>
      </c>
      <c r="B4440" s="636">
        <v>187</v>
      </c>
      <c r="C4440" s="637">
        <v>82.27</v>
      </c>
      <c r="D4440" s="635"/>
    </row>
    <row r="4441" spans="1:4" x14ac:dyDescent="0.2">
      <c r="A4441" s="635" t="s">
        <v>4740</v>
      </c>
      <c r="B4441" s="636">
        <v>147</v>
      </c>
      <c r="C4441" s="637">
        <v>327.11</v>
      </c>
      <c r="D4441" s="635"/>
    </row>
    <row r="4442" spans="1:4" x14ac:dyDescent="0.2">
      <c r="A4442" s="635" t="s">
        <v>4741</v>
      </c>
      <c r="B4442" s="636">
        <v>169</v>
      </c>
      <c r="C4442" s="637">
        <v>495.57</v>
      </c>
      <c r="D4442" s="635"/>
    </row>
    <row r="4443" spans="1:4" x14ac:dyDescent="0.2">
      <c r="A4443" s="635" t="s">
        <v>4742</v>
      </c>
      <c r="B4443" s="636">
        <v>279</v>
      </c>
      <c r="C4443" s="637">
        <v>7.03</v>
      </c>
      <c r="D4443" s="635"/>
    </row>
    <row r="4444" spans="1:4" x14ac:dyDescent="0.2">
      <c r="A4444" s="635" t="s">
        <v>4743</v>
      </c>
      <c r="B4444" s="636">
        <v>301</v>
      </c>
      <c r="C4444" s="637">
        <v>0</v>
      </c>
      <c r="D4444" s="635"/>
    </row>
    <row r="4445" spans="1:4" x14ac:dyDescent="0.2">
      <c r="A4445" s="635" t="s">
        <v>4744</v>
      </c>
      <c r="B4445" s="636">
        <v>205</v>
      </c>
      <c r="C4445" s="637">
        <v>0</v>
      </c>
      <c r="D4445" s="635"/>
    </row>
    <row r="4446" spans="1:4" x14ac:dyDescent="0.2">
      <c r="A4446" s="635" t="s">
        <v>4745</v>
      </c>
      <c r="B4446" s="636">
        <v>180</v>
      </c>
      <c r="C4446" s="637">
        <v>6.2</v>
      </c>
      <c r="D4446" s="635"/>
    </row>
    <row r="4447" spans="1:4" x14ac:dyDescent="0.2">
      <c r="A4447" s="635" t="s">
        <v>4746</v>
      </c>
      <c r="B4447" s="636">
        <v>86</v>
      </c>
      <c r="C4447" s="637">
        <v>0</v>
      </c>
      <c r="D4447" s="635"/>
    </row>
    <row r="4448" spans="1:4" x14ac:dyDescent="0.2">
      <c r="A4448" s="635" t="s">
        <v>4747</v>
      </c>
      <c r="B4448" s="636">
        <v>393</v>
      </c>
      <c r="C4448" s="637">
        <v>156.16999999999999</v>
      </c>
      <c r="D4448" s="635"/>
    </row>
    <row r="4449" spans="1:4" x14ac:dyDescent="0.2">
      <c r="A4449" s="635" t="s">
        <v>4748</v>
      </c>
      <c r="B4449" s="636">
        <v>150</v>
      </c>
      <c r="C4449" s="637">
        <v>0</v>
      </c>
      <c r="D4449" s="635"/>
    </row>
    <row r="4450" spans="1:4" x14ac:dyDescent="0.2">
      <c r="A4450" s="635" t="s">
        <v>4749</v>
      </c>
      <c r="B4450" s="636">
        <v>70</v>
      </c>
      <c r="C4450" s="637">
        <v>0</v>
      </c>
      <c r="D4450" s="635"/>
    </row>
    <row r="4451" spans="1:4" x14ac:dyDescent="0.2">
      <c r="A4451" s="635" t="s">
        <v>4750</v>
      </c>
      <c r="B4451" s="636">
        <v>386</v>
      </c>
      <c r="C4451" s="637">
        <v>357.41</v>
      </c>
      <c r="D4451" s="635"/>
    </row>
    <row r="4452" spans="1:4" x14ac:dyDescent="0.2">
      <c r="A4452" s="635" t="s">
        <v>4751</v>
      </c>
      <c r="B4452" s="636">
        <v>269</v>
      </c>
      <c r="C4452" s="637">
        <v>6.13</v>
      </c>
      <c r="D4452" s="635"/>
    </row>
    <row r="4453" spans="1:4" x14ac:dyDescent="0.2">
      <c r="A4453" s="635" t="s">
        <v>4752</v>
      </c>
      <c r="B4453" s="636">
        <v>250</v>
      </c>
      <c r="C4453" s="637">
        <v>0</v>
      </c>
      <c r="D4453" s="635"/>
    </row>
    <row r="4454" spans="1:4" x14ac:dyDescent="0.2">
      <c r="A4454" s="635" t="s">
        <v>4753</v>
      </c>
      <c r="B4454" s="636">
        <v>108</v>
      </c>
      <c r="C4454" s="637">
        <v>0</v>
      </c>
      <c r="D4454" s="635"/>
    </row>
    <row r="4455" spans="1:4" x14ac:dyDescent="0.2">
      <c r="A4455" s="635" t="s">
        <v>4754</v>
      </c>
      <c r="B4455" s="636">
        <v>98</v>
      </c>
      <c r="C4455" s="637">
        <v>232.86</v>
      </c>
      <c r="D4455" s="635"/>
    </row>
    <row r="4456" spans="1:4" x14ac:dyDescent="0.2">
      <c r="A4456" s="635" t="s">
        <v>4755</v>
      </c>
      <c r="B4456" s="636">
        <v>223</v>
      </c>
      <c r="C4456" s="637">
        <v>140.07</v>
      </c>
      <c r="D4456" s="635"/>
    </row>
    <row r="4457" spans="1:4" x14ac:dyDescent="0.2">
      <c r="A4457" s="635" t="s">
        <v>4756</v>
      </c>
      <c r="B4457" s="636">
        <v>175</v>
      </c>
      <c r="C4457" s="637">
        <v>224.56</v>
      </c>
      <c r="D4457" s="635"/>
    </row>
    <row r="4458" spans="1:4" x14ac:dyDescent="0.2">
      <c r="A4458" s="635" t="s">
        <v>4757</v>
      </c>
      <c r="B4458" s="636">
        <v>129</v>
      </c>
      <c r="C4458" s="637">
        <v>131.35</v>
      </c>
      <c r="D4458" s="635"/>
    </row>
    <row r="4459" spans="1:4" x14ac:dyDescent="0.2">
      <c r="A4459" s="635" t="s">
        <v>4758</v>
      </c>
      <c r="B4459" s="636">
        <v>214</v>
      </c>
      <c r="C4459" s="637">
        <v>210.72</v>
      </c>
      <c r="D4459" s="635"/>
    </row>
    <row r="4460" spans="1:4" x14ac:dyDescent="0.2">
      <c r="A4460" s="635" t="s">
        <v>4759</v>
      </c>
      <c r="B4460" s="636">
        <v>219</v>
      </c>
      <c r="C4460" s="637">
        <v>0</v>
      </c>
      <c r="D4460" s="635"/>
    </row>
    <row r="4461" spans="1:4" x14ac:dyDescent="0.2">
      <c r="A4461" s="635" t="s">
        <v>4760</v>
      </c>
      <c r="B4461" s="636">
        <v>169</v>
      </c>
      <c r="C4461" s="637">
        <v>458</v>
      </c>
      <c r="D4461" s="635"/>
    </row>
    <row r="4462" spans="1:4" x14ac:dyDescent="0.2">
      <c r="A4462" s="635" t="s">
        <v>4761</v>
      </c>
      <c r="B4462" s="636">
        <v>116</v>
      </c>
      <c r="C4462" s="637">
        <v>51.74</v>
      </c>
      <c r="D4462" s="635"/>
    </row>
    <row r="4463" spans="1:4" x14ac:dyDescent="0.2">
      <c r="A4463" s="635" t="s">
        <v>4762</v>
      </c>
      <c r="B4463" s="636">
        <v>84</v>
      </c>
      <c r="C4463" s="637">
        <v>91.24</v>
      </c>
      <c r="D4463" s="635"/>
    </row>
    <row r="4464" spans="1:4" x14ac:dyDescent="0.2">
      <c r="A4464" s="635" t="s">
        <v>4763</v>
      </c>
      <c r="B4464" s="636">
        <v>106</v>
      </c>
      <c r="C4464" s="637">
        <v>0</v>
      </c>
      <c r="D4464" s="635"/>
    </row>
    <row r="4465" spans="1:4" x14ac:dyDescent="0.2">
      <c r="A4465" s="635" t="s">
        <v>4764</v>
      </c>
      <c r="B4465" s="636">
        <v>86</v>
      </c>
      <c r="C4465" s="637">
        <v>0</v>
      </c>
      <c r="D4465" s="635"/>
    </row>
    <row r="4466" spans="1:4" x14ac:dyDescent="0.2">
      <c r="A4466" s="635" t="s">
        <v>4765</v>
      </c>
      <c r="B4466" s="636">
        <v>284</v>
      </c>
      <c r="C4466" s="637">
        <v>528.17999999999995</v>
      </c>
      <c r="D4466" s="635"/>
    </row>
    <row r="4467" spans="1:4" x14ac:dyDescent="0.2">
      <c r="A4467" s="635" t="s">
        <v>4766</v>
      </c>
      <c r="B4467" s="636">
        <v>335</v>
      </c>
      <c r="C4467" s="637">
        <v>368.51</v>
      </c>
      <c r="D4467" s="635"/>
    </row>
    <row r="4468" spans="1:4" x14ac:dyDescent="0.2">
      <c r="A4468" s="635" t="s">
        <v>4767</v>
      </c>
      <c r="B4468" s="636">
        <v>77</v>
      </c>
      <c r="C4468" s="637">
        <v>0</v>
      </c>
      <c r="D4468" s="635"/>
    </row>
    <row r="4469" spans="1:4" x14ac:dyDescent="0.2">
      <c r="A4469" s="635" t="s">
        <v>4768</v>
      </c>
      <c r="B4469" s="636">
        <v>236</v>
      </c>
      <c r="C4469" s="637">
        <v>154.97999999999999</v>
      </c>
      <c r="D4469" s="635"/>
    </row>
    <row r="4470" spans="1:4" x14ac:dyDescent="0.2">
      <c r="A4470" s="635" t="s">
        <v>4769</v>
      </c>
      <c r="B4470" s="636">
        <v>376</v>
      </c>
      <c r="C4470" s="637">
        <v>0</v>
      </c>
      <c r="D4470" s="635"/>
    </row>
    <row r="4471" spans="1:4" x14ac:dyDescent="0.2">
      <c r="A4471" s="635" t="s">
        <v>4770</v>
      </c>
      <c r="B4471" s="636">
        <v>368</v>
      </c>
      <c r="C4471" s="637">
        <v>0</v>
      </c>
      <c r="D4471" s="635"/>
    </row>
    <row r="4472" spans="1:4" x14ac:dyDescent="0.2">
      <c r="A4472" s="635" t="s">
        <v>4771</v>
      </c>
      <c r="B4472" s="636">
        <v>222</v>
      </c>
      <c r="C4472" s="637">
        <v>0</v>
      </c>
      <c r="D4472" s="635"/>
    </row>
    <row r="4473" spans="1:4" x14ac:dyDescent="0.2">
      <c r="A4473" s="635" t="s">
        <v>4772</v>
      </c>
      <c r="B4473" s="636">
        <v>364</v>
      </c>
      <c r="C4473" s="637">
        <v>625.26</v>
      </c>
      <c r="D4473" s="635"/>
    </row>
    <row r="4474" spans="1:4" x14ac:dyDescent="0.2">
      <c r="A4474" s="635" t="s">
        <v>4773</v>
      </c>
      <c r="B4474" s="636">
        <v>221</v>
      </c>
      <c r="C4474" s="637">
        <v>0</v>
      </c>
      <c r="D4474" s="635"/>
    </row>
    <row r="4475" spans="1:4" x14ac:dyDescent="0.2">
      <c r="A4475" s="635" t="s">
        <v>4774</v>
      </c>
      <c r="B4475" s="636">
        <v>138</v>
      </c>
      <c r="C4475" s="637">
        <v>179.98</v>
      </c>
      <c r="D4475" s="635"/>
    </row>
    <row r="4476" spans="1:4" x14ac:dyDescent="0.2">
      <c r="A4476" s="635" t="s">
        <v>4775</v>
      </c>
      <c r="B4476" s="636">
        <v>765</v>
      </c>
      <c r="C4476" s="637">
        <v>0</v>
      </c>
      <c r="D4476" s="635"/>
    </row>
    <row r="4477" spans="1:4" x14ac:dyDescent="0.2">
      <c r="A4477" s="635" t="s">
        <v>4776</v>
      </c>
      <c r="B4477" s="636">
        <v>839</v>
      </c>
      <c r="C4477" s="637">
        <v>0</v>
      </c>
      <c r="D4477" s="635"/>
    </row>
    <row r="4478" spans="1:4" x14ac:dyDescent="0.2">
      <c r="A4478" s="635" t="s">
        <v>4777</v>
      </c>
      <c r="B4478" s="636">
        <v>141</v>
      </c>
      <c r="C4478" s="637">
        <v>0</v>
      </c>
      <c r="D4478" s="635"/>
    </row>
    <row r="4479" spans="1:4" x14ac:dyDescent="0.2">
      <c r="A4479" s="635" t="s">
        <v>4778</v>
      </c>
      <c r="B4479" s="636">
        <v>495</v>
      </c>
      <c r="C4479" s="637">
        <v>0</v>
      </c>
      <c r="D4479" s="635"/>
    </row>
    <row r="4480" spans="1:4" x14ac:dyDescent="0.2">
      <c r="A4480" s="635" t="s">
        <v>4779</v>
      </c>
      <c r="B4480" s="636">
        <v>248</v>
      </c>
      <c r="C4480" s="637">
        <v>0</v>
      </c>
      <c r="D4480" s="635"/>
    </row>
    <row r="4481" spans="1:4" x14ac:dyDescent="0.2">
      <c r="A4481" s="635" t="s">
        <v>4780</v>
      </c>
      <c r="B4481" s="636">
        <v>114</v>
      </c>
      <c r="C4481" s="637">
        <v>0</v>
      </c>
      <c r="D4481" s="635"/>
    </row>
    <row r="4482" spans="1:4" x14ac:dyDescent="0.2">
      <c r="A4482" s="635" t="s">
        <v>4781</v>
      </c>
      <c r="B4482" s="636">
        <v>91</v>
      </c>
      <c r="C4482" s="637">
        <v>0</v>
      </c>
      <c r="D4482" s="635"/>
    </row>
    <row r="4483" spans="1:4" x14ac:dyDescent="0.2">
      <c r="A4483" s="635" t="s">
        <v>4782</v>
      </c>
      <c r="B4483" s="636">
        <v>439</v>
      </c>
      <c r="C4483" s="637">
        <v>0</v>
      </c>
      <c r="D4483" s="635"/>
    </row>
    <row r="4484" spans="1:4" x14ac:dyDescent="0.2">
      <c r="A4484" s="635" t="s">
        <v>4783</v>
      </c>
      <c r="B4484" s="636">
        <v>173</v>
      </c>
      <c r="C4484" s="637">
        <v>0</v>
      </c>
      <c r="D4484" s="635"/>
    </row>
    <row r="4485" spans="1:4" x14ac:dyDescent="0.2">
      <c r="A4485" s="635" t="s">
        <v>4784</v>
      </c>
      <c r="B4485" s="636">
        <v>321</v>
      </c>
      <c r="C4485" s="637">
        <v>312.42</v>
      </c>
      <c r="D4485" s="635"/>
    </row>
    <row r="4486" spans="1:4" x14ac:dyDescent="0.2">
      <c r="A4486" s="635" t="s">
        <v>4785</v>
      </c>
      <c r="B4486" s="636">
        <v>100</v>
      </c>
      <c r="C4486" s="637">
        <v>179.57</v>
      </c>
      <c r="D4486" s="635"/>
    </row>
    <row r="4487" spans="1:4" x14ac:dyDescent="0.2">
      <c r="A4487" s="635" t="s">
        <v>4787</v>
      </c>
      <c r="B4487" s="636">
        <v>548</v>
      </c>
      <c r="C4487" s="637">
        <v>0</v>
      </c>
      <c r="D4487" s="635"/>
    </row>
    <row r="4488" spans="1:4" x14ac:dyDescent="0.2">
      <c r="A4488" s="635" t="s">
        <v>4788</v>
      </c>
      <c r="B4488" s="636">
        <v>202</v>
      </c>
      <c r="C4488" s="637">
        <v>9.9499999999999993</v>
      </c>
      <c r="D4488" s="635"/>
    </row>
    <row r="4489" spans="1:4" x14ac:dyDescent="0.2">
      <c r="A4489" s="635" t="s">
        <v>4789</v>
      </c>
      <c r="B4489" s="636">
        <v>190</v>
      </c>
      <c r="C4489" s="637">
        <v>0</v>
      </c>
      <c r="D4489" s="635"/>
    </row>
    <row r="4490" spans="1:4" x14ac:dyDescent="0.2">
      <c r="A4490" s="635" t="s">
        <v>4790</v>
      </c>
      <c r="B4490" s="636">
        <v>232</v>
      </c>
      <c r="C4490" s="637">
        <v>292.76</v>
      </c>
      <c r="D4490" s="635"/>
    </row>
    <row r="4491" spans="1:4" x14ac:dyDescent="0.2">
      <c r="A4491" s="635" t="s">
        <v>4791</v>
      </c>
      <c r="B4491" s="636">
        <v>81</v>
      </c>
      <c r="C4491" s="637">
        <v>20.64</v>
      </c>
      <c r="D4491" s="635"/>
    </row>
    <row r="4492" spans="1:4" x14ac:dyDescent="0.2">
      <c r="A4492" s="635" t="s">
        <v>4792</v>
      </c>
      <c r="B4492" s="636">
        <v>171</v>
      </c>
      <c r="C4492" s="637">
        <v>312.89</v>
      </c>
      <c r="D4492" s="635"/>
    </row>
    <row r="4493" spans="1:4" x14ac:dyDescent="0.2">
      <c r="A4493" s="635" t="s">
        <v>4793</v>
      </c>
      <c r="B4493" s="636">
        <v>185</v>
      </c>
      <c r="C4493" s="637">
        <v>391.86</v>
      </c>
      <c r="D4493" s="635"/>
    </row>
    <row r="4494" spans="1:4" x14ac:dyDescent="0.2">
      <c r="A4494" s="635" t="s">
        <v>4794</v>
      </c>
      <c r="B4494" s="636">
        <v>55</v>
      </c>
      <c r="C4494" s="637">
        <v>18.54</v>
      </c>
      <c r="D4494" s="635"/>
    </row>
    <row r="4495" spans="1:4" x14ac:dyDescent="0.2">
      <c r="A4495" s="635" t="s">
        <v>4795</v>
      </c>
      <c r="B4495" s="636">
        <v>219</v>
      </c>
      <c r="C4495" s="637">
        <v>451.99</v>
      </c>
      <c r="D4495" s="635"/>
    </row>
    <row r="4496" spans="1:4" x14ac:dyDescent="0.2">
      <c r="A4496" s="635" t="s">
        <v>4796</v>
      </c>
      <c r="B4496" s="636">
        <v>338</v>
      </c>
      <c r="C4496" s="637">
        <v>0</v>
      </c>
      <c r="D4496" s="635"/>
    </row>
    <row r="4497" spans="1:4" x14ac:dyDescent="0.2">
      <c r="A4497" s="635" t="s">
        <v>4797</v>
      </c>
      <c r="B4497" s="636">
        <v>203</v>
      </c>
      <c r="C4497" s="637">
        <v>0</v>
      </c>
      <c r="D4497" s="635"/>
    </row>
    <row r="4498" spans="1:4" x14ac:dyDescent="0.2">
      <c r="A4498" s="635" t="s">
        <v>4798</v>
      </c>
      <c r="B4498" s="636">
        <v>247</v>
      </c>
      <c r="C4498" s="637">
        <v>819.74</v>
      </c>
      <c r="D4498" s="635"/>
    </row>
    <row r="4499" spans="1:4" x14ac:dyDescent="0.2">
      <c r="A4499" s="635" t="s">
        <v>4799</v>
      </c>
      <c r="B4499" s="636">
        <v>306</v>
      </c>
      <c r="C4499" s="637">
        <v>90.12</v>
      </c>
      <c r="D4499" s="635"/>
    </row>
    <row r="4500" spans="1:4" x14ac:dyDescent="0.2">
      <c r="A4500" s="635" t="s">
        <v>4800</v>
      </c>
      <c r="B4500" s="636">
        <v>586</v>
      </c>
      <c r="C4500" s="637">
        <v>0</v>
      </c>
      <c r="D4500" s="635"/>
    </row>
    <row r="4501" spans="1:4" x14ac:dyDescent="0.2">
      <c r="A4501" s="635" t="s">
        <v>4801</v>
      </c>
      <c r="B4501" s="636">
        <v>192</v>
      </c>
      <c r="C4501" s="637">
        <v>0</v>
      </c>
      <c r="D4501" s="635"/>
    </row>
    <row r="4502" spans="1:4" x14ac:dyDescent="0.2">
      <c r="A4502" s="635" t="s">
        <v>4802</v>
      </c>
      <c r="B4502" s="636">
        <v>91</v>
      </c>
      <c r="C4502" s="637">
        <v>0</v>
      </c>
      <c r="D4502" s="635"/>
    </row>
    <row r="4503" spans="1:4" x14ac:dyDescent="0.2">
      <c r="A4503" s="635" t="s">
        <v>4803</v>
      </c>
      <c r="B4503" s="636">
        <v>389</v>
      </c>
      <c r="C4503" s="637">
        <v>0</v>
      </c>
      <c r="D4503" s="635"/>
    </row>
    <row r="4504" spans="1:4" x14ac:dyDescent="0.2">
      <c r="A4504" s="635" t="s">
        <v>4804</v>
      </c>
      <c r="B4504" s="636">
        <v>272</v>
      </c>
      <c r="C4504" s="637">
        <v>0</v>
      </c>
      <c r="D4504" s="635"/>
    </row>
    <row r="4505" spans="1:4" x14ac:dyDescent="0.2">
      <c r="A4505" s="635" t="s">
        <v>4805</v>
      </c>
      <c r="B4505" s="636">
        <v>343</v>
      </c>
      <c r="C4505" s="637">
        <v>281.63</v>
      </c>
      <c r="D4505" s="635"/>
    </row>
    <row r="4506" spans="1:4" x14ac:dyDescent="0.2">
      <c r="A4506" s="635" t="s">
        <v>4806</v>
      </c>
      <c r="B4506" s="636">
        <v>128</v>
      </c>
      <c r="C4506" s="637">
        <v>283.91000000000003</v>
      </c>
      <c r="D4506" s="635"/>
    </row>
    <row r="4507" spans="1:4" x14ac:dyDescent="0.2">
      <c r="A4507" s="635" t="s">
        <v>4807</v>
      </c>
      <c r="B4507" s="636">
        <v>210</v>
      </c>
      <c r="C4507" s="637">
        <v>148.88</v>
      </c>
      <c r="D4507" s="635"/>
    </row>
    <row r="4508" spans="1:4" x14ac:dyDescent="0.2">
      <c r="A4508" s="635" t="s">
        <v>4808</v>
      </c>
      <c r="B4508" s="636">
        <v>359</v>
      </c>
      <c r="C4508" s="637">
        <v>0</v>
      </c>
      <c r="D4508" s="635"/>
    </row>
    <row r="4509" spans="1:4" x14ac:dyDescent="0.2">
      <c r="A4509" s="635" t="s">
        <v>4809</v>
      </c>
      <c r="B4509" s="636">
        <v>170</v>
      </c>
      <c r="C4509" s="637">
        <v>38.159999999999997</v>
      </c>
      <c r="D4509" s="635"/>
    </row>
    <row r="4510" spans="1:4" x14ac:dyDescent="0.2">
      <c r="A4510" s="635" t="s">
        <v>4810</v>
      </c>
      <c r="B4510" s="636">
        <v>172</v>
      </c>
      <c r="C4510" s="637">
        <v>156.49</v>
      </c>
      <c r="D4510" s="635"/>
    </row>
    <row r="4511" spans="1:4" x14ac:dyDescent="0.2">
      <c r="A4511" s="635" t="s">
        <v>4811</v>
      </c>
      <c r="B4511" s="636">
        <v>101</v>
      </c>
      <c r="C4511" s="637">
        <v>0</v>
      </c>
      <c r="D4511" s="635"/>
    </row>
    <row r="4512" spans="1:4" x14ac:dyDescent="0.2">
      <c r="A4512" s="635" t="s">
        <v>4812</v>
      </c>
      <c r="B4512" s="636">
        <v>162</v>
      </c>
      <c r="C4512" s="637">
        <v>87.29</v>
      </c>
      <c r="D4512" s="635"/>
    </row>
    <row r="4513" spans="1:4" x14ac:dyDescent="0.2">
      <c r="A4513" s="635" t="s">
        <v>4813</v>
      </c>
      <c r="B4513" s="636">
        <v>170</v>
      </c>
      <c r="C4513" s="637">
        <v>601.22</v>
      </c>
      <c r="D4513" s="635"/>
    </row>
    <row r="4514" spans="1:4" x14ac:dyDescent="0.2">
      <c r="A4514" s="635" t="s">
        <v>4814</v>
      </c>
      <c r="B4514" s="636">
        <v>432</v>
      </c>
      <c r="C4514" s="637">
        <v>0</v>
      </c>
      <c r="D4514" s="635"/>
    </row>
    <row r="4515" spans="1:4" x14ac:dyDescent="0.2">
      <c r="A4515" s="635" t="s">
        <v>4815</v>
      </c>
      <c r="B4515" s="636">
        <v>190</v>
      </c>
      <c r="C4515" s="637">
        <v>219.85</v>
      </c>
      <c r="D4515" s="635"/>
    </row>
    <row r="4516" spans="1:4" x14ac:dyDescent="0.2">
      <c r="A4516" s="635" t="s">
        <v>4816</v>
      </c>
      <c r="B4516" s="636">
        <v>326</v>
      </c>
      <c r="C4516" s="637">
        <v>0</v>
      </c>
      <c r="D4516" s="635"/>
    </row>
    <row r="4517" spans="1:4" x14ac:dyDescent="0.2">
      <c r="A4517" s="635" t="s">
        <v>4817</v>
      </c>
      <c r="B4517" s="636">
        <v>108</v>
      </c>
      <c r="C4517" s="637">
        <v>5.9</v>
      </c>
      <c r="D4517" s="635"/>
    </row>
    <row r="4518" spans="1:4" x14ac:dyDescent="0.2">
      <c r="A4518" s="635" t="s">
        <v>4818</v>
      </c>
      <c r="B4518" s="636">
        <v>429</v>
      </c>
      <c r="C4518" s="637">
        <v>674.18</v>
      </c>
      <c r="D4518" s="635"/>
    </row>
    <row r="4519" spans="1:4" x14ac:dyDescent="0.2">
      <c r="A4519" s="635" t="s">
        <v>4819</v>
      </c>
      <c r="B4519" s="636">
        <v>301</v>
      </c>
      <c r="C4519" s="637">
        <v>0</v>
      </c>
      <c r="D4519" s="635"/>
    </row>
    <row r="4520" spans="1:4" x14ac:dyDescent="0.2">
      <c r="A4520" s="635" t="s">
        <v>4820</v>
      </c>
      <c r="B4520" s="636">
        <v>242</v>
      </c>
      <c r="C4520" s="637">
        <v>0</v>
      </c>
      <c r="D4520" s="635"/>
    </row>
    <row r="4521" spans="1:4" x14ac:dyDescent="0.2">
      <c r="A4521" s="635" t="s">
        <v>4821</v>
      </c>
      <c r="B4521" s="636">
        <v>287</v>
      </c>
      <c r="C4521" s="637">
        <v>0</v>
      </c>
      <c r="D4521" s="635"/>
    </row>
    <row r="4522" spans="1:4" x14ac:dyDescent="0.2">
      <c r="A4522" s="635" t="s">
        <v>4822</v>
      </c>
      <c r="B4522" s="636">
        <v>416</v>
      </c>
      <c r="C4522" s="637">
        <v>0</v>
      </c>
      <c r="D4522" s="635"/>
    </row>
    <row r="4523" spans="1:4" x14ac:dyDescent="0.2">
      <c r="A4523" s="635" t="s">
        <v>4823</v>
      </c>
      <c r="B4523" s="636">
        <v>179</v>
      </c>
      <c r="C4523" s="637">
        <v>445.47</v>
      </c>
      <c r="D4523" s="635"/>
    </row>
    <row r="4524" spans="1:4" x14ac:dyDescent="0.2">
      <c r="A4524" s="635" t="s">
        <v>4824</v>
      </c>
      <c r="B4524" s="636">
        <v>248</v>
      </c>
      <c r="C4524" s="637">
        <v>0</v>
      </c>
      <c r="D4524" s="635"/>
    </row>
    <row r="4525" spans="1:4" x14ac:dyDescent="0.2">
      <c r="A4525" s="635" t="s">
        <v>4825</v>
      </c>
      <c r="B4525" s="636">
        <v>293</v>
      </c>
      <c r="C4525" s="637">
        <v>0</v>
      </c>
      <c r="D4525" s="635"/>
    </row>
    <row r="4526" spans="1:4" x14ac:dyDescent="0.2">
      <c r="A4526" s="635" t="s">
        <v>4826</v>
      </c>
      <c r="B4526" s="636">
        <v>240</v>
      </c>
      <c r="C4526" s="637">
        <v>221.95</v>
      </c>
      <c r="D4526" s="635"/>
    </row>
    <row r="4527" spans="1:4" x14ac:dyDescent="0.2">
      <c r="A4527" s="635" t="s">
        <v>4827</v>
      </c>
      <c r="B4527" s="636">
        <v>446</v>
      </c>
      <c r="C4527" s="637">
        <v>0</v>
      </c>
      <c r="D4527" s="635"/>
    </row>
    <row r="4528" spans="1:4" x14ac:dyDescent="0.2">
      <c r="A4528" s="635" t="s">
        <v>4828</v>
      </c>
      <c r="B4528" s="636">
        <v>196</v>
      </c>
      <c r="C4528" s="637">
        <v>405.96</v>
      </c>
      <c r="D4528" s="635"/>
    </row>
    <row r="4529" spans="1:4" x14ac:dyDescent="0.2">
      <c r="A4529" s="635" t="s">
        <v>4829</v>
      </c>
      <c r="B4529" s="636">
        <v>99</v>
      </c>
      <c r="C4529" s="637">
        <v>224.92</v>
      </c>
      <c r="D4529" s="635"/>
    </row>
    <row r="4530" spans="1:4" x14ac:dyDescent="0.2">
      <c r="A4530" s="635" t="s">
        <v>4830</v>
      </c>
      <c r="B4530" s="636">
        <v>265</v>
      </c>
      <c r="C4530" s="637">
        <v>162.68</v>
      </c>
      <c r="D4530" s="635"/>
    </row>
    <row r="4531" spans="1:4" x14ac:dyDescent="0.2">
      <c r="A4531" s="635" t="s">
        <v>4831</v>
      </c>
      <c r="B4531" s="636">
        <v>145</v>
      </c>
      <c r="C4531" s="637">
        <v>148.87</v>
      </c>
      <c r="D4531" s="635"/>
    </row>
    <row r="4532" spans="1:4" x14ac:dyDescent="0.2">
      <c r="A4532" s="635" t="s">
        <v>4832</v>
      </c>
      <c r="B4532" s="636">
        <v>106</v>
      </c>
      <c r="C4532" s="637">
        <v>153.46</v>
      </c>
      <c r="D4532" s="635"/>
    </row>
    <row r="4533" spans="1:4" x14ac:dyDescent="0.2">
      <c r="A4533" s="635" t="s">
        <v>4833</v>
      </c>
      <c r="B4533" s="636">
        <v>106</v>
      </c>
      <c r="C4533" s="637">
        <v>6.39</v>
      </c>
      <c r="D4533" s="635"/>
    </row>
    <row r="4534" spans="1:4" x14ac:dyDescent="0.2">
      <c r="A4534" s="635" t="s">
        <v>4834</v>
      </c>
      <c r="B4534" s="636">
        <v>293</v>
      </c>
      <c r="C4534" s="637">
        <v>1021.45</v>
      </c>
      <c r="D4534" s="635"/>
    </row>
    <row r="4535" spans="1:4" x14ac:dyDescent="0.2">
      <c r="A4535" s="635" t="s">
        <v>4835</v>
      </c>
      <c r="B4535" s="636">
        <v>271</v>
      </c>
      <c r="C4535" s="637">
        <v>629.12</v>
      </c>
      <c r="D4535" s="635"/>
    </row>
    <row r="4536" spans="1:4" x14ac:dyDescent="0.2">
      <c r="A4536" s="635" t="s">
        <v>4836</v>
      </c>
      <c r="B4536" s="636">
        <v>142</v>
      </c>
      <c r="C4536" s="637">
        <v>424.61</v>
      </c>
      <c r="D4536" s="635"/>
    </row>
    <row r="4537" spans="1:4" x14ac:dyDescent="0.2">
      <c r="A4537" s="635" t="s">
        <v>4837</v>
      </c>
      <c r="B4537" s="636">
        <v>179</v>
      </c>
      <c r="C4537" s="637">
        <v>74.010000000000005</v>
      </c>
      <c r="D4537" s="635"/>
    </row>
    <row r="4538" spans="1:4" x14ac:dyDescent="0.2">
      <c r="A4538" s="635" t="s">
        <v>4838</v>
      </c>
      <c r="B4538" s="636">
        <v>281</v>
      </c>
      <c r="C4538" s="637">
        <v>125.99</v>
      </c>
      <c r="D4538" s="635"/>
    </row>
    <row r="4539" spans="1:4" x14ac:dyDescent="0.2">
      <c r="A4539" s="635" t="s">
        <v>4839</v>
      </c>
      <c r="B4539" s="636">
        <v>451</v>
      </c>
      <c r="C4539" s="637">
        <v>0</v>
      </c>
      <c r="D4539" s="635"/>
    </row>
    <row r="4540" spans="1:4" x14ac:dyDescent="0.2">
      <c r="A4540" s="635" t="s">
        <v>4840</v>
      </c>
      <c r="B4540" s="636">
        <v>451</v>
      </c>
      <c r="C4540" s="637">
        <v>45.53</v>
      </c>
      <c r="D4540" s="635"/>
    </row>
    <row r="4541" spans="1:4" x14ac:dyDescent="0.2">
      <c r="A4541" s="635" t="s">
        <v>4841</v>
      </c>
      <c r="B4541" s="636">
        <v>279</v>
      </c>
      <c r="C4541" s="637">
        <v>75.06</v>
      </c>
      <c r="D4541" s="635"/>
    </row>
    <row r="4542" spans="1:4" x14ac:dyDescent="0.2">
      <c r="A4542" s="635" t="s">
        <v>4842</v>
      </c>
      <c r="B4542" s="636">
        <v>424</v>
      </c>
      <c r="C4542" s="637">
        <v>0</v>
      </c>
      <c r="D4542" s="635"/>
    </row>
    <row r="4543" spans="1:4" x14ac:dyDescent="0.2">
      <c r="A4543" s="635" t="s">
        <v>4843</v>
      </c>
      <c r="B4543" s="636">
        <v>417</v>
      </c>
      <c r="C4543" s="637">
        <v>290.24</v>
      </c>
      <c r="D4543" s="635"/>
    </row>
    <row r="4544" spans="1:4" x14ac:dyDescent="0.2">
      <c r="A4544" s="635" t="s">
        <v>4844</v>
      </c>
      <c r="B4544" s="636">
        <v>151</v>
      </c>
      <c r="C4544" s="637">
        <v>8</v>
      </c>
      <c r="D4544" s="635"/>
    </row>
    <row r="4545" spans="1:4" x14ac:dyDescent="0.2">
      <c r="A4545" s="635" t="s">
        <v>4845</v>
      </c>
      <c r="B4545" s="636">
        <v>367</v>
      </c>
      <c r="C4545" s="637">
        <v>0</v>
      </c>
      <c r="D4545" s="635"/>
    </row>
    <row r="4546" spans="1:4" x14ac:dyDescent="0.2">
      <c r="A4546" s="635" t="s">
        <v>4846</v>
      </c>
      <c r="B4546" s="636">
        <v>317</v>
      </c>
      <c r="C4546" s="637">
        <v>55.11</v>
      </c>
      <c r="D4546" s="635"/>
    </row>
    <row r="4547" spans="1:4" x14ac:dyDescent="0.2">
      <c r="A4547" s="635" t="s">
        <v>4847</v>
      </c>
      <c r="B4547" s="636">
        <v>337</v>
      </c>
      <c r="C4547" s="637">
        <v>235.96</v>
      </c>
      <c r="D4547" s="635"/>
    </row>
    <row r="4548" spans="1:4" x14ac:dyDescent="0.2">
      <c r="A4548" s="635" t="s">
        <v>4848</v>
      </c>
      <c r="B4548" s="636">
        <v>253</v>
      </c>
      <c r="C4548" s="637">
        <v>0</v>
      </c>
      <c r="D4548" s="635"/>
    </row>
    <row r="4549" spans="1:4" x14ac:dyDescent="0.2">
      <c r="A4549" s="635" t="s">
        <v>4849</v>
      </c>
      <c r="B4549" s="636">
        <v>719</v>
      </c>
      <c r="C4549" s="637">
        <v>90.83</v>
      </c>
      <c r="D4549" s="635"/>
    </row>
    <row r="4550" spans="1:4" x14ac:dyDescent="0.2">
      <c r="A4550" s="635" t="s">
        <v>4850</v>
      </c>
      <c r="B4550" s="636">
        <v>228</v>
      </c>
      <c r="C4550" s="637">
        <v>503.93</v>
      </c>
      <c r="D4550" s="635"/>
    </row>
    <row r="4551" spans="1:4" x14ac:dyDescent="0.2">
      <c r="A4551" s="635" t="s">
        <v>4851</v>
      </c>
      <c r="B4551" s="636">
        <v>382</v>
      </c>
      <c r="C4551" s="637">
        <v>901.7</v>
      </c>
      <c r="D4551" s="635"/>
    </row>
    <row r="4552" spans="1:4" x14ac:dyDescent="0.2">
      <c r="A4552" s="635" t="s">
        <v>4852</v>
      </c>
      <c r="B4552" s="636">
        <v>79</v>
      </c>
      <c r="C4552" s="637">
        <v>246.56</v>
      </c>
      <c r="D4552" s="635"/>
    </row>
    <row r="4553" spans="1:4" x14ac:dyDescent="0.2">
      <c r="A4553" s="635" t="s">
        <v>4853</v>
      </c>
      <c r="B4553" s="636">
        <v>72</v>
      </c>
      <c r="C4553" s="637">
        <v>107.86</v>
      </c>
      <c r="D4553" s="635"/>
    </row>
    <row r="4554" spans="1:4" x14ac:dyDescent="0.2">
      <c r="A4554" s="635" t="s">
        <v>4854</v>
      </c>
      <c r="B4554" s="636">
        <v>143</v>
      </c>
      <c r="C4554" s="637">
        <v>238.17</v>
      </c>
      <c r="D4554" s="635"/>
    </row>
    <row r="4555" spans="1:4" x14ac:dyDescent="0.2">
      <c r="A4555" s="635" t="s">
        <v>4855</v>
      </c>
      <c r="B4555" s="636">
        <v>209</v>
      </c>
      <c r="C4555" s="637">
        <v>7.21</v>
      </c>
      <c r="D4555" s="635"/>
    </row>
    <row r="4556" spans="1:4" x14ac:dyDescent="0.2">
      <c r="A4556" s="635" t="s">
        <v>4856</v>
      </c>
      <c r="B4556" s="636">
        <v>214</v>
      </c>
      <c r="C4556" s="637">
        <v>104.07</v>
      </c>
      <c r="D4556" s="635"/>
    </row>
    <row r="4557" spans="1:4" x14ac:dyDescent="0.2">
      <c r="A4557" s="635" t="s">
        <v>4857</v>
      </c>
      <c r="B4557" s="636">
        <v>95</v>
      </c>
      <c r="C4557" s="637">
        <v>0</v>
      </c>
      <c r="D4557" s="635"/>
    </row>
    <row r="4558" spans="1:4" x14ac:dyDescent="0.2">
      <c r="A4558" s="635" t="s">
        <v>4858</v>
      </c>
      <c r="B4558" s="636">
        <v>444</v>
      </c>
      <c r="C4558" s="637">
        <v>0</v>
      </c>
      <c r="D4558" s="635"/>
    </row>
    <row r="4559" spans="1:4" x14ac:dyDescent="0.2">
      <c r="A4559" s="635" t="s">
        <v>4859</v>
      </c>
      <c r="B4559" s="636">
        <v>476</v>
      </c>
      <c r="C4559" s="637">
        <v>0</v>
      </c>
      <c r="D4559" s="635"/>
    </row>
    <row r="4560" spans="1:4" x14ac:dyDescent="0.2">
      <c r="A4560" s="635" t="s">
        <v>4860</v>
      </c>
      <c r="B4560" s="636">
        <v>443</v>
      </c>
      <c r="C4560" s="637">
        <v>85.67</v>
      </c>
      <c r="D4560" s="635"/>
    </row>
    <row r="4561" spans="1:4" x14ac:dyDescent="0.2">
      <c r="A4561" s="635" t="s">
        <v>4861</v>
      </c>
      <c r="B4561" s="636">
        <v>478</v>
      </c>
      <c r="C4561" s="637">
        <v>57.89</v>
      </c>
      <c r="D4561" s="635"/>
    </row>
    <row r="4562" spans="1:4" x14ac:dyDescent="0.2">
      <c r="A4562" s="635" t="s">
        <v>4862</v>
      </c>
      <c r="B4562" s="636">
        <v>306</v>
      </c>
      <c r="C4562" s="637">
        <v>790.63</v>
      </c>
      <c r="D4562" s="635"/>
    </row>
    <row r="4563" spans="1:4" x14ac:dyDescent="0.2">
      <c r="A4563" s="635" t="s">
        <v>4863</v>
      </c>
      <c r="B4563" s="636">
        <v>252</v>
      </c>
      <c r="C4563" s="637">
        <v>0</v>
      </c>
      <c r="D4563" s="635"/>
    </row>
    <row r="4564" spans="1:4" x14ac:dyDescent="0.2">
      <c r="A4564" s="635" t="s">
        <v>4864</v>
      </c>
      <c r="B4564" s="636">
        <v>80</v>
      </c>
      <c r="C4564" s="637">
        <v>145.83000000000001</v>
      </c>
      <c r="D4564" s="635"/>
    </row>
    <row r="4565" spans="1:4" x14ac:dyDescent="0.2">
      <c r="A4565" s="635" t="s">
        <v>4865</v>
      </c>
      <c r="B4565" s="636">
        <v>370</v>
      </c>
      <c r="C4565" s="637">
        <v>997.42</v>
      </c>
      <c r="D4565" s="635"/>
    </row>
    <row r="4566" spans="1:4" x14ac:dyDescent="0.2">
      <c r="A4566" s="635" t="s">
        <v>4866</v>
      </c>
      <c r="B4566" s="636">
        <v>392</v>
      </c>
      <c r="C4566" s="637">
        <v>0</v>
      </c>
      <c r="D4566" s="635"/>
    </row>
    <row r="4567" spans="1:4" x14ac:dyDescent="0.2">
      <c r="A4567" s="635" t="s">
        <v>4867</v>
      </c>
      <c r="B4567" s="636">
        <v>252</v>
      </c>
      <c r="C4567" s="637">
        <v>81.09</v>
      </c>
      <c r="D4567" s="635"/>
    </row>
    <row r="4568" spans="1:4" x14ac:dyDescent="0.2">
      <c r="A4568" s="635" t="s">
        <v>4868</v>
      </c>
      <c r="B4568" s="636">
        <v>156</v>
      </c>
      <c r="C4568" s="637">
        <v>133.41999999999999</v>
      </c>
      <c r="D4568" s="635"/>
    </row>
    <row r="4569" spans="1:4" x14ac:dyDescent="0.2">
      <c r="A4569" s="635" t="s">
        <v>4869</v>
      </c>
      <c r="B4569" s="636">
        <v>202</v>
      </c>
      <c r="C4569" s="637">
        <v>67.819999999999993</v>
      </c>
      <c r="D4569" s="635"/>
    </row>
    <row r="4570" spans="1:4" x14ac:dyDescent="0.2">
      <c r="A4570" s="635" t="s">
        <v>4870</v>
      </c>
      <c r="B4570" s="636">
        <v>335</v>
      </c>
      <c r="C4570" s="637">
        <v>438.7</v>
      </c>
      <c r="D4570" s="635"/>
    </row>
    <row r="4571" spans="1:4" x14ac:dyDescent="0.2">
      <c r="A4571" s="635" t="s">
        <v>4871</v>
      </c>
      <c r="B4571" s="636">
        <v>154</v>
      </c>
      <c r="C4571" s="637">
        <v>544.73</v>
      </c>
      <c r="D4571" s="635"/>
    </row>
    <row r="4572" spans="1:4" x14ac:dyDescent="0.2">
      <c r="A4572" s="635" t="s">
        <v>4872</v>
      </c>
      <c r="B4572" s="636">
        <v>190</v>
      </c>
      <c r="C4572" s="637">
        <v>81.93</v>
      </c>
      <c r="D4572" s="635"/>
    </row>
    <row r="4573" spans="1:4" x14ac:dyDescent="0.2">
      <c r="A4573" s="635" t="s">
        <v>4873</v>
      </c>
      <c r="B4573" s="636">
        <v>55</v>
      </c>
      <c r="C4573" s="637">
        <v>0</v>
      </c>
      <c r="D4573" s="635"/>
    </row>
    <row r="4574" spans="1:4" x14ac:dyDescent="0.2">
      <c r="A4574" s="635" t="s">
        <v>4874</v>
      </c>
      <c r="B4574" s="636">
        <v>375</v>
      </c>
      <c r="C4574" s="637">
        <v>2.71</v>
      </c>
      <c r="D4574" s="635"/>
    </row>
    <row r="4575" spans="1:4" x14ac:dyDescent="0.2">
      <c r="A4575" s="635" t="s">
        <v>4875</v>
      </c>
      <c r="B4575" s="636">
        <v>430</v>
      </c>
      <c r="C4575" s="637">
        <v>0</v>
      </c>
      <c r="D4575" s="635"/>
    </row>
    <row r="4576" spans="1:4" x14ac:dyDescent="0.2">
      <c r="A4576" s="635" t="s">
        <v>4876</v>
      </c>
      <c r="B4576" s="636">
        <v>177</v>
      </c>
      <c r="C4576" s="637">
        <v>601.77</v>
      </c>
      <c r="D4576" s="635"/>
    </row>
    <row r="4577" spans="1:4" x14ac:dyDescent="0.2">
      <c r="A4577" s="635" t="s">
        <v>4877</v>
      </c>
      <c r="B4577" s="636">
        <v>164</v>
      </c>
      <c r="C4577" s="637">
        <v>63.39</v>
      </c>
      <c r="D4577" s="635"/>
    </row>
    <row r="4578" spans="1:4" x14ac:dyDescent="0.2">
      <c r="A4578" s="635" t="s">
        <v>4879</v>
      </c>
      <c r="B4578" s="636">
        <v>173</v>
      </c>
      <c r="C4578" s="637">
        <v>272.83</v>
      </c>
      <c r="D4578" s="635"/>
    </row>
    <row r="4579" spans="1:4" x14ac:dyDescent="0.2">
      <c r="A4579" s="635" t="s">
        <v>4880</v>
      </c>
      <c r="B4579" s="636">
        <v>105</v>
      </c>
      <c r="C4579" s="637">
        <v>0</v>
      </c>
      <c r="D4579" s="635"/>
    </row>
    <row r="4580" spans="1:4" x14ac:dyDescent="0.2">
      <c r="A4580" s="635" t="s">
        <v>4882</v>
      </c>
      <c r="B4580" s="636">
        <v>332</v>
      </c>
      <c r="C4580" s="637">
        <v>20.05</v>
      </c>
      <c r="D4580" s="635"/>
    </row>
    <row r="4581" spans="1:4" x14ac:dyDescent="0.2">
      <c r="A4581" s="635" t="s">
        <v>4883</v>
      </c>
      <c r="B4581" s="636">
        <v>224</v>
      </c>
      <c r="C4581" s="637">
        <v>0</v>
      </c>
      <c r="D4581" s="635"/>
    </row>
    <row r="4582" spans="1:4" x14ac:dyDescent="0.2">
      <c r="A4582" s="635" t="s">
        <v>4884</v>
      </c>
      <c r="B4582" s="636">
        <v>250</v>
      </c>
      <c r="C4582" s="637">
        <v>0</v>
      </c>
      <c r="D4582" s="635"/>
    </row>
    <row r="4583" spans="1:4" x14ac:dyDescent="0.2">
      <c r="A4583" s="635" t="s">
        <v>4885</v>
      </c>
      <c r="B4583" s="636">
        <v>152</v>
      </c>
      <c r="C4583" s="637">
        <v>60.07</v>
      </c>
      <c r="D4583" s="635"/>
    </row>
    <row r="4584" spans="1:4" x14ac:dyDescent="0.2">
      <c r="A4584" s="635" t="s">
        <v>4886</v>
      </c>
      <c r="B4584" s="636">
        <v>397</v>
      </c>
      <c r="C4584" s="637">
        <v>0</v>
      </c>
      <c r="D4584" s="635"/>
    </row>
    <row r="4585" spans="1:4" x14ac:dyDescent="0.2">
      <c r="A4585" s="635" t="s">
        <v>4887</v>
      </c>
      <c r="B4585" s="636">
        <v>369</v>
      </c>
      <c r="C4585" s="637">
        <v>15.45</v>
      </c>
      <c r="D4585" s="635"/>
    </row>
    <row r="4586" spans="1:4" x14ac:dyDescent="0.2">
      <c r="A4586" s="635" t="s">
        <v>4888</v>
      </c>
      <c r="B4586" s="636">
        <v>234</v>
      </c>
      <c r="C4586" s="637">
        <v>396.99</v>
      </c>
      <c r="D4586" s="635"/>
    </row>
    <row r="4587" spans="1:4" x14ac:dyDescent="0.2">
      <c r="A4587" s="635" t="s">
        <v>4889</v>
      </c>
      <c r="B4587" s="636">
        <v>299</v>
      </c>
      <c r="C4587" s="637">
        <v>7.25</v>
      </c>
      <c r="D4587" s="635"/>
    </row>
    <row r="4588" spans="1:4" x14ac:dyDescent="0.2">
      <c r="A4588" s="635" t="s">
        <v>4890</v>
      </c>
      <c r="B4588" s="636">
        <v>214</v>
      </c>
      <c r="C4588" s="637">
        <v>446.87</v>
      </c>
      <c r="D4588" s="635"/>
    </row>
    <row r="4589" spans="1:4" x14ac:dyDescent="0.2">
      <c r="A4589" s="635" t="s">
        <v>4891</v>
      </c>
      <c r="B4589" s="636">
        <v>320</v>
      </c>
      <c r="C4589" s="637">
        <v>271.37</v>
      </c>
      <c r="D4589" s="635"/>
    </row>
    <row r="4590" spans="1:4" x14ac:dyDescent="0.2">
      <c r="A4590" s="635" t="s">
        <v>4892</v>
      </c>
      <c r="B4590" s="636">
        <v>190</v>
      </c>
      <c r="C4590" s="637">
        <v>0</v>
      </c>
      <c r="D4590" s="635"/>
    </row>
    <row r="4591" spans="1:4" x14ac:dyDescent="0.2">
      <c r="A4591" s="635" t="s">
        <v>4893</v>
      </c>
      <c r="B4591" s="636">
        <v>316</v>
      </c>
      <c r="C4591" s="637">
        <v>0</v>
      </c>
      <c r="D4591" s="635"/>
    </row>
    <row r="4592" spans="1:4" x14ac:dyDescent="0.2">
      <c r="A4592" s="635" t="s">
        <v>4894</v>
      </c>
      <c r="B4592" s="636">
        <v>102</v>
      </c>
      <c r="C4592" s="637">
        <v>246.7</v>
      </c>
      <c r="D4592" s="635"/>
    </row>
    <row r="4593" spans="1:4" x14ac:dyDescent="0.2">
      <c r="A4593" s="635" t="s">
        <v>4895</v>
      </c>
      <c r="B4593" s="636">
        <v>96</v>
      </c>
      <c r="C4593" s="637">
        <v>153.75</v>
      </c>
      <c r="D4593" s="635"/>
    </row>
    <row r="4594" spans="1:4" x14ac:dyDescent="0.2">
      <c r="A4594" s="635" t="s">
        <v>4896</v>
      </c>
      <c r="B4594" s="636">
        <v>236</v>
      </c>
      <c r="C4594" s="637">
        <v>0</v>
      </c>
      <c r="D4594" s="635"/>
    </row>
    <row r="4595" spans="1:4" x14ac:dyDescent="0.2">
      <c r="A4595" s="635" t="s">
        <v>4897</v>
      </c>
      <c r="B4595" s="636">
        <v>182</v>
      </c>
      <c r="C4595" s="637">
        <v>0</v>
      </c>
      <c r="D4595" s="635"/>
    </row>
    <row r="4596" spans="1:4" x14ac:dyDescent="0.2">
      <c r="A4596" s="635" t="s">
        <v>4898</v>
      </c>
      <c r="B4596" s="636">
        <v>131</v>
      </c>
      <c r="C4596" s="637">
        <v>197.28</v>
      </c>
      <c r="D4596" s="635"/>
    </row>
    <row r="4597" spans="1:4" x14ac:dyDescent="0.2">
      <c r="A4597" s="635" t="s">
        <v>4899</v>
      </c>
      <c r="B4597" s="636">
        <v>144</v>
      </c>
      <c r="C4597" s="637">
        <v>142.81</v>
      </c>
      <c r="D4597" s="635"/>
    </row>
    <row r="4598" spans="1:4" x14ac:dyDescent="0.2">
      <c r="A4598" s="635" t="s">
        <v>4900</v>
      </c>
      <c r="B4598" s="636">
        <v>86</v>
      </c>
      <c r="C4598" s="637">
        <v>42.21</v>
      </c>
      <c r="D4598" s="635"/>
    </row>
    <row r="4599" spans="1:4" x14ac:dyDescent="0.2">
      <c r="A4599" s="635" t="s">
        <v>4901</v>
      </c>
      <c r="B4599" s="636">
        <v>275</v>
      </c>
      <c r="C4599" s="637">
        <v>308.56</v>
      </c>
      <c r="D4599" s="635"/>
    </row>
    <row r="4600" spans="1:4" x14ac:dyDescent="0.2">
      <c r="A4600" s="635" t="s">
        <v>4902</v>
      </c>
      <c r="B4600" s="636">
        <v>351</v>
      </c>
      <c r="C4600" s="637">
        <v>0</v>
      </c>
      <c r="D4600" s="635"/>
    </row>
    <row r="4601" spans="1:4" x14ac:dyDescent="0.2">
      <c r="A4601" s="635" t="s">
        <v>4903</v>
      </c>
      <c r="B4601" s="636">
        <v>142</v>
      </c>
      <c r="C4601" s="637">
        <v>289.86</v>
      </c>
      <c r="D4601" s="635"/>
    </row>
    <row r="4602" spans="1:4" x14ac:dyDescent="0.2">
      <c r="A4602" s="635" t="s">
        <v>4904</v>
      </c>
      <c r="B4602" s="636">
        <v>298</v>
      </c>
      <c r="C4602" s="637">
        <v>784.92</v>
      </c>
      <c r="D4602" s="635"/>
    </row>
    <row r="4603" spans="1:4" x14ac:dyDescent="0.2">
      <c r="A4603" s="635" t="s">
        <v>4905</v>
      </c>
      <c r="B4603" s="636">
        <v>176</v>
      </c>
      <c r="C4603" s="637">
        <v>87.14</v>
      </c>
      <c r="D4603" s="635"/>
    </row>
    <row r="4604" spans="1:4" x14ac:dyDescent="0.2">
      <c r="A4604" s="635" t="s">
        <v>4906</v>
      </c>
      <c r="B4604" s="636">
        <v>398</v>
      </c>
      <c r="C4604" s="637">
        <v>220.7</v>
      </c>
      <c r="D4604" s="635"/>
    </row>
    <row r="4605" spans="1:4" x14ac:dyDescent="0.2">
      <c r="A4605" s="635" t="s">
        <v>4907</v>
      </c>
      <c r="B4605" s="636">
        <v>252</v>
      </c>
      <c r="C4605" s="637">
        <v>26.61</v>
      </c>
      <c r="D4605" s="635"/>
    </row>
    <row r="4606" spans="1:4" x14ac:dyDescent="0.2">
      <c r="A4606" s="635" t="s">
        <v>4908</v>
      </c>
      <c r="B4606" s="636">
        <v>179</v>
      </c>
      <c r="C4606" s="637">
        <v>68.260000000000005</v>
      </c>
      <c r="D4606" s="635"/>
    </row>
    <row r="4607" spans="1:4" x14ac:dyDescent="0.2">
      <c r="A4607" s="635" t="s">
        <v>4909</v>
      </c>
      <c r="B4607" s="636">
        <v>237</v>
      </c>
      <c r="C4607" s="637">
        <v>152.36000000000001</v>
      </c>
      <c r="D4607" s="635"/>
    </row>
    <row r="4608" spans="1:4" x14ac:dyDescent="0.2">
      <c r="A4608" s="635" t="s">
        <v>4910</v>
      </c>
      <c r="B4608" s="636">
        <v>266</v>
      </c>
      <c r="C4608" s="637">
        <v>500.86</v>
      </c>
      <c r="D4608" s="635"/>
    </row>
    <row r="4609" spans="1:4" x14ac:dyDescent="0.2">
      <c r="A4609" s="635" t="s">
        <v>4911</v>
      </c>
      <c r="B4609" s="636">
        <v>95</v>
      </c>
      <c r="C4609" s="637">
        <v>223</v>
      </c>
      <c r="D4609" s="635"/>
    </row>
    <row r="4610" spans="1:4" x14ac:dyDescent="0.2">
      <c r="A4610" s="635" t="s">
        <v>4912</v>
      </c>
      <c r="B4610" s="636">
        <v>261</v>
      </c>
      <c r="C4610" s="637">
        <v>0</v>
      </c>
      <c r="D4610" s="635"/>
    </row>
    <row r="4611" spans="1:4" x14ac:dyDescent="0.2">
      <c r="A4611" s="635" t="s">
        <v>4913</v>
      </c>
      <c r="B4611" s="636">
        <v>571</v>
      </c>
      <c r="C4611" s="637">
        <v>0</v>
      </c>
      <c r="D4611" s="635"/>
    </row>
    <row r="4612" spans="1:4" x14ac:dyDescent="0.2">
      <c r="A4612" s="635" t="s">
        <v>4914</v>
      </c>
      <c r="B4612" s="636">
        <v>271</v>
      </c>
      <c r="C4612" s="637">
        <v>0</v>
      </c>
      <c r="D4612" s="635"/>
    </row>
    <row r="4613" spans="1:4" x14ac:dyDescent="0.2">
      <c r="A4613" s="635" t="s">
        <v>4915</v>
      </c>
      <c r="B4613" s="636">
        <v>359</v>
      </c>
      <c r="C4613" s="637">
        <v>0</v>
      </c>
      <c r="D4613" s="635"/>
    </row>
    <row r="4614" spans="1:4" x14ac:dyDescent="0.2">
      <c r="A4614" s="635" t="s">
        <v>4916</v>
      </c>
      <c r="B4614" s="636">
        <v>412</v>
      </c>
      <c r="C4614" s="637">
        <v>1203.33</v>
      </c>
      <c r="D4614" s="635"/>
    </row>
    <row r="4615" spans="1:4" x14ac:dyDescent="0.2">
      <c r="A4615" s="635" t="s">
        <v>4917</v>
      </c>
      <c r="B4615" s="636">
        <v>170</v>
      </c>
      <c r="C4615" s="637">
        <v>457.84</v>
      </c>
      <c r="D4615" s="635"/>
    </row>
    <row r="4616" spans="1:4" x14ac:dyDescent="0.2">
      <c r="A4616" s="635" t="s">
        <v>4918</v>
      </c>
      <c r="B4616" s="636">
        <v>677</v>
      </c>
      <c r="C4616" s="637">
        <v>1860.52</v>
      </c>
      <c r="D4616" s="635"/>
    </row>
    <row r="4617" spans="1:4" x14ac:dyDescent="0.2">
      <c r="A4617" s="635" t="s">
        <v>4919</v>
      </c>
      <c r="B4617" s="636">
        <v>98</v>
      </c>
      <c r="C4617" s="637">
        <v>278.54000000000002</v>
      </c>
      <c r="D4617" s="635"/>
    </row>
    <row r="4618" spans="1:4" x14ac:dyDescent="0.2">
      <c r="A4618" s="635" t="s">
        <v>4920</v>
      </c>
      <c r="B4618" s="636">
        <v>387</v>
      </c>
      <c r="C4618" s="637">
        <v>228.69</v>
      </c>
      <c r="D4618" s="635"/>
    </row>
    <row r="4619" spans="1:4" x14ac:dyDescent="0.2">
      <c r="A4619" s="635" t="s">
        <v>4921</v>
      </c>
      <c r="B4619" s="636">
        <v>285</v>
      </c>
      <c r="C4619" s="637">
        <v>786.35</v>
      </c>
      <c r="D4619" s="635"/>
    </row>
    <row r="4620" spans="1:4" x14ac:dyDescent="0.2">
      <c r="A4620" s="635" t="s">
        <v>4922</v>
      </c>
      <c r="B4620" s="636">
        <v>184</v>
      </c>
      <c r="C4620" s="637">
        <v>434.49</v>
      </c>
      <c r="D4620" s="635"/>
    </row>
    <row r="4621" spans="1:4" x14ac:dyDescent="0.2">
      <c r="A4621" s="635" t="s">
        <v>4923</v>
      </c>
      <c r="B4621" s="636">
        <v>139</v>
      </c>
      <c r="C4621" s="637">
        <v>124.51</v>
      </c>
      <c r="D4621" s="635"/>
    </row>
    <row r="4622" spans="1:4" x14ac:dyDescent="0.2">
      <c r="A4622" s="635" t="s">
        <v>4924</v>
      </c>
      <c r="B4622" s="636">
        <v>414</v>
      </c>
      <c r="C4622" s="637">
        <v>0</v>
      </c>
      <c r="D4622" s="635"/>
    </row>
    <row r="4623" spans="1:4" x14ac:dyDescent="0.2">
      <c r="A4623" s="635" t="s">
        <v>4925</v>
      </c>
      <c r="B4623" s="636">
        <v>213</v>
      </c>
      <c r="C4623" s="637">
        <v>0</v>
      </c>
      <c r="D4623" s="635"/>
    </row>
    <row r="4624" spans="1:4" x14ac:dyDescent="0.2">
      <c r="A4624" s="635" t="s">
        <v>4926</v>
      </c>
      <c r="B4624" s="636">
        <v>123</v>
      </c>
      <c r="C4624" s="637">
        <v>240.34</v>
      </c>
      <c r="D4624" s="635"/>
    </row>
    <row r="4625" spans="1:4" x14ac:dyDescent="0.2">
      <c r="A4625" s="635" t="s">
        <v>4927</v>
      </c>
      <c r="B4625" s="636">
        <v>128</v>
      </c>
      <c r="C4625" s="637">
        <v>36.11</v>
      </c>
      <c r="D4625" s="635"/>
    </row>
    <row r="4626" spans="1:4" x14ac:dyDescent="0.2">
      <c r="A4626" s="635" t="s">
        <v>4928</v>
      </c>
      <c r="B4626" s="636">
        <v>197</v>
      </c>
      <c r="C4626" s="637">
        <v>463.51</v>
      </c>
      <c r="D4626" s="635"/>
    </row>
    <row r="4627" spans="1:4" x14ac:dyDescent="0.2">
      <c r="A4627" s="635" t="s">
        <v>4929</v>
      </c>
      <c r="B4627" s="636">
        <v>246</v>
      </c>
      <c r="C4627" s="637">
        <v>685.56</v>
      </c>
      <c r="D4627" s="635"/>
    </row>
    <row r="4628" spans="1:4" x14ac:dyDescent="0.2">
      <c r="A4628" s="635" t="s">
        <v>4930</v>
      </c>
      <c r="B4628" s="636">
        <v>237</v>
      </c>
      <c r="C4628" s="637">
        <v>0</v>
      </c>
      <c r="D4628" s="635"/>
    </row>
    <row r="4629" spans="1:4" x14ac:dyDescent="0.2">
      <c r="A4629" s="635" t="s">
        <v>4931</v>
      </c>
      <c r="B4629" s="636">
        <v>233</v>
      </c>
      <c r="C4629" s="637">
        <v>440.75</v>
      </c>
      <c r="D4629" s="635"/>
    </row>
    <row r="4630" spans="1:4" x14ac:dyDescent="0.2">
      <c r="A4630" s="635" t="s">
        <v>4932</v>
      </c>
      <c r="B4630" s="636">
        <v>233</v>
      </c>
      <c r="C4630" s="637">
        <v>0</v>
      </c>
      <c r="D4630" s="635"/>
    </row>
    <row r="4631" spans="1:4" x14ac:dyDescent="0.2">
      <c r="A4631" s="635" t="s">
        <v>4933</v>
      </c>
      <c r="B4631" s="636">
        <v>163</v>
      </c>
      <c r="C4631" s="637">
        <v>366</v>
      </c>
      <c r="D4631" s="635"/>
    </row>
    <row r="4632" spans="1:4" x14ac:dyDescent="0.2">
      <c r="A4632" s="635" t="s">
        <v>4934</v>
      </c>
      <c r="B4632" s="636">
        <v>252</v>
      </c>
      <c r="C4632" s="637">
        <v>257.47000000000003</v>
      </c>
      <c r="D4632" s="635"/>
    </row>
    <row r="4633" spans="1:4" x14ac:dyDescent="0.2">
      <c r="A4633" s="635" t="s">
        <v>4935</v>
      </c>
      <c r="B4633" s="636">
        <v>192</v>
      </c>
      <c r="C4633" s="637">
        <v>0</v>
      </c>
      <c r="D4633" s="635"/>
    </row>
    <row r="4634" spans="1:4" x14ac:dyDescent="0.2">
      <c r="A4634" s="635" t="s">
        <v>4936</v>
      </c>
      <c r="B4634" s="636">
        <v>132</v>
      </c>
      <c r="C4634" s="637">
        <v>61.41</v>
      </c>
      <c r="D4634" s="635"/>
    </row>
    <row r="4635" spans="1:4" x14ac:dyDescent="0.2">
      <c r="A4635" s="635" t="s">
        <v>4937</v>
      </c>
      <c r="B4635" s="636">
        <v>81</v>
      </c>
      <c r="C4635" s="637">
        <v>0</v>
      </c>
      <c r="D4635" s="635"/>
    </row>
    <row r="4636" spans="1:4" x14ac:dyDescent="0.2">
      <c r="A4636" s="635" t="s">
        <v>4938</v>
      </c>
      <c r="B4636" s="636">
        <v>302</v>
      </c>
      <c r="C4636" s="637">
        <v>0</v>
      </c>
      <c r="D4636" s="635"/>
    </row>
    <row r="4637" spans="1:4" x14ac:dyDescent="0.2">
      <c r="A4637" s="635" t="s">
        <v>4939</v>
      </c>
      <c r="B4637" s="636">
        <v>247</v>
      </c>
      <c r="C4637" s="637">
        <v>131.97999999999999</v>
      </c>
      <c r="D4637" s="635"/>
    </row>
    <row r="4638" spans="1:4" x14ac:dyDescent="0.2">
      <c r="A4638" s="635" t="s">
        <v>4940</v>
      </c>
      <c r="B4638" s="636">
        <v>265</v>
      </c>
      <c r="C4638" s="637">
        <v>691.76</v>
      </c>
      <c r="D4638" s="635"/>
    </row>
    <row r="4639" spans="1:4" x14ac:dyDescent="0.2">
      <c r="A4639" s="635" t="s">
        <v>4941</v>
      </c>
      <c r="B4639" s="636">
        <v>454</v>
      </c>
      <c r="C4639" s="637">
        <v>53.15</v>
      </c>
      <c r="D4639" s="635"/>
    </row>
    <row r="4640" spans="1:4" x14ac:dyDescent="0.2">
      <c r="A4640" s="635" t="s">
        <v>4942</v>
      </c>
      <c r="B4640" s="636">
        <v>422</v>
      </c>
      <c r="C4640" s="637">
        <v>0</v>
      </c>
      <c r="D4640" s="635"/>
    </row>
    <row r="4641" spans="1:4" x14ac:dyDescent="0.2">
      <c r="A4641" s="635" t="s">
        <v>4943</v>
      </c>
      <c r="B4641" s="636">
        <v>244</v>
      </c>
      <c r="C4641" s="637">
        <v>0</v>
      </c>
      <c r="D4641" s="635"/>
    </row>
    <row r="4642" spans="1:4" x14ac:dyDescent="0.2">
      <c r="A4642" s="635" t="s">
        <v>4944</v>
      </c>
      <c r="B4642" s="636">
        <v>222</v>
      </c>
      <c r="C4642" s="637">
        <v>0</v>
      </c>
      <c r="D4642" s="635"/>
    </row>
    <row r="4643" spans="1:4" x14ac:dyDescent="0.2">
      <c r="A4643" s="635" t="s">
        <v>4945</v>
      </c>
      <c r="B4643" s="636">
        <v>192</v>
      </c>
      <c r="C4643" s="637">
        <v>9.65</v>
      </c>
      <c r="D4643" s="635"/>
    </row>
    <row r="4644" spans="1:4" x14ac:dyDescent="0.2">
      <c r="A4644" s="635" t="s">
        <v>4946</v>
      </c>
      <c r="B4644" s="636">
        <v>140</v>
      </c>
      <c r="C4644" s="637">
        <v>0</v>
      </c>
      <c r="D4644" s="635"/>
    </row>
    <row r="4645" spans="1:4" x14ac:dyDescent="0.2">
      <c r="A4645" s="635" t="s">
        <v>4947</v>
      </c>
      <c r="B4645" s="636">
        <v>215</v>
      </c>
      <c r="C4645" s="637">
        <v>378.39</v>
      </c>
      <c r="D4645" s="635"/>
    </row>
    <row r="4646" spans="1:4" x14ac:dyDescent="0.2">
      <c r="A4646" s="635" t="s">
        <v>4948</v>
      </c>
      <c r="B4646" s="636">
        <v>162</v>
      </c>
      <c r="C4646" s="637">
        <v>9.43</v>
      </c>
      <c r="D4646" s="635"/>
    </row>
    <row r="4647" spans="1:4" x14ac:dyDescent="0.2">
      <c r="A4647" s="635" t="s">
        <v>4949</v>
      </c>
      <c r="B4647" s="636">
        <v>268</v>
      </c>
      <c r="C4647" s="637">
        <v>0</v>
      </c>
      <c r="D4647" s="635"/>
    </row>
    <row r="4648" spans="1:4" x14ac:dyDescent="0.2">
      <c r="A4648" s="635" t="s">
        <v>4950</v>
      </c>
      <c r="B4648" s="636">
        <v>321</v>
      </c>
      <c r="C4648" s="637">
        <v>0</v>
      </c>
      <c r="D4648" s="635"/>
    </row>
    <row r="4649" spans="1:4" x14ac:dyDescent="0.2">
      <c r="A4649" s="635" t="s">
        <v>4951</v>
      </c>
      <c r="B4649" s="636">
        <v>133</v>
      </c>
      <c r="C4649" s="637">
        <v>272.13</v>
      </c>
      <c r="D4649" s="635"/>
    </row>
    <row r="4650" spans="1:4" x14ac:dyDescent="0.2">
      <c r="A4650" s="635" t="s">
        <v>4952</v>
      </c>
      <c r="B4650" s="636">
        <v>67</v>
      </c>
      <c r="C4650" s="637">
        <v>0</v>
      </c>
      <c r="D4650" s="635"/>
    </row>
    <row r="4651" spans="1:4" x14ac:dyDescent="0.2">
      <c r="A4651" s="635" t="s">
        <v>4953</v>
      </c>
      <c r="B4651" s="636">
        <v>154</v>
      </c>
      <c r="C4651" s="637">
        <v>319.43</v>
      </c>
      <c r="D4651" s="635"/>
    </row>
    <row r="4652" spans="1:4" x14ac:dyDescent="0.2">
      <c r="A4652" s="635" t="s">
        <v>4954</v>
      </c>
      <c r="B4652" s="636">
        <v>466</v>
      </c>
      <c r="C4652" s="637">
        <v>0</v>
      </c>
      <c r="D4652" s="635"/>
    </row>
    <row r="4653" spans="1:4" x14ac:dyDescent="0.2">
      <c r="A4653" s="635" t="s">
        <v>4955</v>
      </c>
      <c r="B4653" s="636">
        <v>154</v>
      </c>
      <c r="C4653" s="637">
        <v>146.79</v>
      </c>
      <c r="D4653" s="635"/>
    </row>
    <row r="4654" spans="1:4" x14ac:dyDescent="0.2">
      <c r="A4654" s="635" t="s">
        <v>4956</v>
      </c>
      <c r="B4654" s="636">
        <v>647</v>
      </c>
      <c r="C4654" s="637">
        <v>0</v>
      </c>
      <c r="D4654" s="635"/>
    </row>
    <row r="4655" spans="1:4" x14ac:dyDescent="0.2">
      <c r="A4655" s="635" t="s">
        <v>4957</v>
      </c>
      <c r="B4655" s="636">
        <v>89</v>
      </c>
      <c r="C4655" s="637">
        <v>129.59</v>
      </c>
      <c r="D4655" s="635"/>
    </row>
    <row r="4656" spans="1:4" x14ac:dyDescent="0.2">
      <c r="A4656" s="635" t="s">
        <v>4958</v>
      </c>
      <c r="B4656" s="636">
        <v>463</v>
      </c>
      <c r="C4656" s="637">
        <v>1057.53</v>
      </c>
      <c r="D4656" s="635"/>
    </row>
    <row r="4657" spans="1:4" x14ac:dyDescent="0.2">
      <c r="A4657" s="635" t="s">
        <v>4959</v>
      </c>
      <c r="B4657" s="636">
        <v>241</v>
      </c>
      <c r="C4657" s="637">
        <v>0</v>
      </c>
      <c r="D4657" s="635"/>
    </row>
    <row r="4658" spans="1:4" x14ac:dyDescent="0.2">
      <c r="A4658" s="635" t="s">
        <v>4960</v>
      </c>
      <c r="B4658" s="636">
        <v>214</v>
      </c>
      <c r="C4658" s="637">
        <v>482.53</v>
      </c>
      <c r="D4658" s="635"/>
    </row>
    <row r="4659" spans="1:4" x14ac:dyDescent="0.2">
      <c r="A4659" s="635" t="s">
        <v>4961</v>
      </c>
      <c r="B4659" s="636">
        <v>310</v>
      </c>
      <c r="C4659" s="637">
        <v>0</v>
      </c>
      <c r="D4659" s="635"/>
    </row>
    <row r="4660" spans="1:4" x14ac:dyDescent="0.2">
      <c r="A4660" s="635" t="s">
        <v>4962</v>
      </c>
      <c r="B4660" s="636">
        <v>415</v>
      </c>
      <c r="C4660" s="637">
        <v>1233.4100000000001</v>
      </c>
      <c r="D4660" s="635"/>
    </row>
    <row r="4661" spans="1:4" x14ac:dyDescent="0.2">
      <c r="A4661" s="635" t="s">
        <v>4963</v>
      </c>
      <c r="B4661" s="636">
        <v>275</v>
      </c>
      <c r="C4661" s="637">
        <v>0</v>
      </c>
      <c r="D4661" s="635"/>
    </row>
    <row r="4662" spans="1:4" x14ac:dyDescent="0.2">
      <c r="A4662" s="635" t="s">
        <v>4964</v>
      </c>
      <c r="B4662" s="636">
        <v>260</v>
      </c>
      <c r="C4662" s="637">
        <v>968.79</v>
      </c>
      <c r="D4662" s="635"/>
    </row>
    <row r="4663" spans="1:4" x14ac:dyDescent="0.2">
      <c r="A4663" s="635" t="s">
        <v>4965</v>
      </c>
      <c r="B4663" s="636">
        <v>262</v>
      </c>
      <c r="C4663" s="637">
        <v>92.32</v>
      </c>
      <c r="D4663" s="635"/>
    </row>
    <row r="4664" spans="1:4" x14ac:dyDescent="0.2">
      <c r="A4664" s="635" t="s">
        <v>4966</v>
      </c>
      <c r="B4664" s="636">
        <v>107</v>
      </c>
      <c r="C4664" s="637">
        <v>142.13999999999999</v>
      </c>
      <c r="D4664" s="635"/>
    </row>
    <row r="4665" spans="1:4" x14ac:dyDescent="0.2">
      <c r="A4665" s="635" t="s">
        <v>4967</v>
      </c>
      <c r="B4665" s="636">
        <v>396</v>
      </c>
      <c r="C4665" s="637">
        <v>0</v>
      </c>
      <c r="D4665" s="635"/>
    </row>
    <row r="4666" spans="1:4" x14ac:dyDescent="0.2">
      <c r="A4666" s="635" t="s">
        <v>4968</v>
      </c>
      <c r="B4666" s="636">
        <v>62</v>
      </c>
      <c r="C4666" s="637">
        <v>51.25</v>
      </c>
      <c r="D4666" s="635"/>
    </row>
    <row r="4667" spans="1:4" x14ac:dyDescent="0.2">
      <c r="A4667" s="635" t="s">
        <v>4969</v>
      </c>
      <c r="B4667" s="636">
        <v>609</v>
      </c>
      <c r="C4667" s="637">
        <v>0</v>
      </c>
      <c r="D4667" s="635"/>
    </row>
    <row r="4668" spans="1:4" x14ac:dyDescent="0.2">
      <c r="A4668" s="635" t="s">
        <v>4970</v>
      </c>
      <c r="B4668" s="636">
        <v>210</v>
      </c>
      <c r="C4668" s="637">
        <v>630.74</v>
      </c>
      <c r="D4668" s="635"/>
    </row>
    <row r="4669" spans="1:4" x14ac:dyDescent="0.2">
      <c r="A4669" s="635" t="s">
        <v>4971</v>
      </c>
      <c r="B4669" s="636">
        <v>177</v>
      </c>
      <c r="C4669" s="637">
        <v>0</v>
      </c>
      <c r="D4669" s="635"/>
    </row>
    <row r="4670" spans="1:4" x14ac:dyDescent="0.2">
      <c r="A4670" s="635" t="s">
        <v>4972</v>
      </c>
      <c r="B4670" s="636">
        <v>167</v>
      </c>
      <c r="C4670" s="637">
        <v>0</v>
      </c>
      <c r="D4670" s="635"/>
    </row>
    <row r="4671" spans="1:4" x14ac:dyDescent="0.2">
      <c r="A4671" s="635" t="s">
        <v>4973</v>
      </c>
      <c r="B4671" s="636">
        <v>374</v>
      </c>
      <c r="C4671" s="637">
        <v>0</v>
      </c>
      <c r="D4671" s="635"/>
    </row>
    <row r="4672" spans="1:4" x14ac:dyDescent="0.2">
      <c r="A4672" s="635" t="s">
        <v>4974</v>
      </c>
      <c r="B4672" s="636">
        <v>84</v>
      </c>
      <c r="C4672" s="637">
        <v>85.27</v>
      </c>
      <c r="D4672" s="635"/>
    </row>
    <row r="4673" spans="1:4" x14ac:dyDescent="0.2">
      <c r="A4673" s="635" t="s">
        <v>4975</v>
      </c>
      <c r="B4673" s="636">
        <v>133</v>
      </c>
      <c r="C4673" s="637">
        <v>253.29</v>
      </c>
      <c r="D4673" s="635"/>
    </row>
    <row r="4674" spans="1:4" x14ac:dyDescent="0.2">
      <c r="A4674" s="635" t="s">
        <v>4976</v>
      </c>
      <c r="B4674" s="636">
        <v>147</v>
      </c>
      <c r="C4674" s="637">
        <v>0</v>
      </c>
      <c r="D4674" s="635"/>
    </row>
    <row r="4675" spans="1:4" x14ac:dyDescent="0.2">
      <c r="A4675" s="635" t="s">
        <v>4977</v>
      </c>
      <c r="B4675" s="636">
        <v>158</v>
      </c>
      <c r="C4675" s="637">
        <v>327.33</v>
      </c>
      <c r="D4675" s="635"/>
    </row>
    <row r="4676" spans="1:4" x14ac:dyDescent="0.2">
      <c r="A4676" s="635" t="s">
        <v>4978</v>
      </c>
      <c r="B4676" s="636">
        <v>153</v>
      </c>
      <c r="C4676" s="637">
        <v>463.78</v>
      </c>
      <c r="D4676" s="635"/>
    </row>
    <row r="4677" spans="1:4" x14ac:dyDescent="0.2">
      <c r="A4677" s="635" t="s">
        <v>4979</v>
      </c>
      <c r="B4677" s="636">
        <v>112</v>
      </c>
      <c r="C4677" s="637">
        <v>0</v>
      </c>
      <c r="D4677" s="635"/>
    </row>
    <row r="4678" spans="1:4" x14ac:dyDescent="0.2">
      <c r="A4678" s="635" t="s">
        <v>4980</v>
      </c>
      <c r="B4678" s="636">
        <v>226</v>
      </c>
      <c r="C4678" s="637">
        <v>693.18</v>
      </c>
      <c r="D4678" s="635"/>
    </row>
    <row r="4679" spans="1:4" x14ac:dyDescent="0.2">
      <c r="A4679" s="635" t="s">
        <v>4981</v>
      </c>
      <c r="B4679" s="636">
        <v>260</v>
      </c>
      <c r="C4679" s="637">
        <v>242.28</v>
      </c>
      <c r="D4679" s="635"/>
    </row>
    <row r="4680" spans="1:4" x14ac:dyDescent="0.2">
      <c r="A4680" s="635" t="s">
        <v>4982</v>
      </c>
      <c r="B4680" s="636">
        <v>473</v>
      </c>
      <c r="C4680" s="637">
        <v>0</v>
      </c>
      <c r="D4680" s="635"/>
    </row>
    <row r="4681" spans="1:4" x14ac:dyDescent="0.2">
      <c r="A4681" s="635" t="s">
        <v>4983</v>
      </c>
      <c r="B4681" s="636">
        <v>224</v>
      </c>
      <c r="C4681" s="637">
        <v>56.51</v>
      </c>
      <c r="D4681" s="635"/>
    </row>
    <row r="4682" spans="1:4" x14ac:dyDescent="0.2">
      <c r="A4682" s="635" t="s">
        <v>4984</v>
      </c>
      <c r="B4682" s="636">
        <v>341</v>
      </c>
      <c r="C4682" s="637">
        <v>82.96</v>
      </c>
      <c r="D4682" s="635"/>
    </row>
    <row r="4683" spans="1:4" x14ac:dyDescent="0.2">
      <c r="A4683" s="635" t="s">
        <v>4985</v>
      </c>
      <c r="B4683" s="636">
        <v>169</v>
      </c>
      <c r="C4683" s="637">
        <v>442.58</v>
      </c>
      <c r="D4683" s="635"/>
    </row>
    <row r="4684" spans="1:4" x14ac:dyDescent="0.2">
      <c r="A4684" s="635" t="s">
        <v>4986</v>
      </c>
      <c r="B4684" s="636">
        <v>104</v>
      </c>
      <c r="C4684" s="637">
        <v>182.09</v>
      </c>
      <c r="D4684" s="635"/>
    </row>
    <row r="4685" spans="1:4" x14ac:dyDescent="0.2">
      <c r="A4685" s="635" t="s">
        <v>4987</v>
      </c>
      <c r="B4685" s="636">
        <v>374</v>
      </c>
      <c r="C4685" s="637">
        <v>0</v>
      </c>
      <c r="D4685" s="635"/>
    </row>
    <row r="4686" spans="1:4" x14ac:dyDescent="0.2">
      <c r="A4686" s="635" t="s">
        <v>4988</v>
      </c>
      <c r="B4686" s="636">
        <v>166</v>
      </c>
      <c r="C4686" s="637">
        <v>269</v>
      </c>
      <c r="D4686" s="635"/>
    </row>
    <row r="4687" spans="1:4" x14ac:dyDescent="0.2">
      <c r="A4687" s="635" t="s">
        <v>4989</v>
      </c>
      <c r="B4687" s="636">
        <v>283</v>
      </c>
      <c r="C4687" s="637">
        <v>164.85</v>
      </c>
      <c r="D4687" s="635"/>
    </row>
    <row r="4688" spans="1:4" x14ac:dyDescent="0.2">
      <c r="A4688" s="635" t="s">
        <v>4990</v>
      </c>
      <c r="B4688" s="636">
        <v>222</v>
      </c>
      <c r="C4688" s="637">
        <v>215.28</v>
      </c>
      <c r="D4688" s="635"/>
    </row>
    <row r="4689" spans="1:4" x14ac:dyDescent="0.2">
      <c r="A4689" s="635" t="s">
        <v>4991</v>
      </c>
      <c r="B4689" s="636">
        <v>408</v>
      </c>
      <c r="C4689" s="637">
        <v>0</v>
      </c>
      <c r="D4689" s="635"/>
    </row>
    <row r="4690" spans="1:4" x14ac:dyDescent="0.2">
      <c r="A4690" s="635" t="s">
        <v>4992</v>
      </c>
      <c r="B4690" s="636">
        <v>323</v>
      </c>
      <c r="C4690" s="637">
        <v>168.73</v>
      </c>
      <c r="D4690" s="635"/>
    </row>
    <row r="4691" spans="1:4" x14ac:dyDescent="0.2">
      <c r="A4691" s="635" t="s">
        <v>4993</v>
      </c>
      <c r="B4691" s="636">
        <v>99</v>
      </c>
      <c r="C4691" s="637">
        <v>59.91</v>
      </c>
      <c r="D4691" s="635"/>
    </row>
    <row r="4692" spans="1:4" x14ac:dyDescent="0.2">
      <c r="A4692" s="635" t="s">
        <v>4994</v>
      </c>
      <c r="B4692" s="636">
        <v>206</v>
      </c>
      <c r="C4692" s="637">
        <v>94.17</v>
      </c>
      <c r="D4692" s="635"/>
    </row>
    <row r="4693" spans="1:4" x14ac:dyDescent="0.2">
      <c r="A4693" s="635" t="s">
        <v>4995</v>
      </c>
      <c r="B4693" s="636">
        <v>156</v>
      </c>
      <c r="C4693" s="637">
        <v>578.45000000000005</v>
      </c>
      <c r="D4693" s="635"/>
    </row>
    <row r="4694" spans="1:4" x14ac:dyDescent="0.2">
      <c r="A4694" s="635" t="s">
        <v>4996</v>
      </c>
      <c r="B4694" s="636">
        <v>98</v>
      </c>
      <c r="C4694" s="637">
        <v>314.17</v>
      </c>
      <c r="D4694" s="635"/>
    </row>
    <row r="4695" spans="1:4" x14ac:dyDescent="0.2">
      <c r="A4695" s="635" t="s">
        <v>4997</v>
      </c>
      <c r="B4695" s="636">
        <v>78</v>
      </c>
      <c r="C4695" s="637">
        <v>70.709999999999994</v>
      </c>
      <c r="D4695" s="635"/>
    </row>
    <row r="4696" spans="1:4" x14ac:dyDescent="0.2">
      <c r="A4696" s="635" t="s">
        <v>4998</v>
      </c>
      <c r="B4696" s="636">
        <v>266</v>
      </c>
      <c r="C4696" s="637">
        <v>0</v>
      </c>
      <c r="D4696" s="635"/>
    </row>
    <row r="4697" spans="1:4" x14ac:dyDescent="0.2">
      <c r="A4697" s="635" t="s">
        <v>4999</v>
      </c>
      <c r="B4697" s="636">
        <v>158</v>
      </c>
      <c r="C4697" s="637">
        <v>97.98</v>
      </c>
      <c r="D4697" s="635"/>
    </row>
    <row r="4698" spans="1:4" x14ac:dyDescent="0.2">
      <c r="A4698" s="635" t="s">
        <v>5000</v>
      </c>
      <c r="B4698" s="636">
        <v>325</v>
      </c>
      <c r="C4698" s="637">
        <v>709.05</v>
      </c>
      <c r="D4698" s="635"/>
    </row>
    <row r="4699" spans="1:4" x14ac:dyDescent="0.2">
      <c r="A4699" s="635" t="s">
        <v>5001</v>
      </c>
      <c r="B4699" s="636">
        <v>547</v>
      </c>
      <c r="C4699" s="637">
        <v>0</v>
      </c>
      <c r="D4699" s="635"/>
    </row>
    <row r="4700" spans="1:4" x14ac:dyDescent="0.2">
      <c r="A4700" s="635" t="s">
        <v>5002</v>
      </c>
      <c r="B4700" s="636">
        <v>126</v>
      </c>
      <c r="C4700" s="637">
        <v>0</v>
      </c>
      <c r="D4700" s="635"/>
    </row>
    <row r="4701" spans="1:4" x14ac:dyDescent="0.2">
      <c r="A4701" s="635" t="s">
        <v>5003</v>
      </c>
      <c r="B4701" s="636">
        <v>245</v>
      </c>
      <c r="C4701" s="637">
        <v>499.68</v>
      </c>
      <c r="D4701" s="635"/>
    </row>
    <row r="4702" spans="1:4" x14ac:dyDescent="0.2">
      <c r="A4702" s="635" t="s">
        <v>5004</v>
      </c>
      <c r="B4702" s="636">
        <v>86</v>
      </c>
      <c r="C4702" s="637">
        <v>114.87</v>
      </c>
      <c r="D4702" s="635"/>
    </row>
    <row r="4703" spans="1:4" x14ac:dyDescent="0.2">
      <c r="A4703" s="635" t="s">
        <v>5005</v>
      </c>
      <c r="B4703" s="636">
        <v>342</v>
      </c>
      <c r="C4703" s="637">
        <v>1163.02</v>
      </c>
      <c r="D4703" s="635"/>
    </row>
    <row r="4704" spans="1:4" x14ac:dyDescent="0.2">
      <c r="A4704" s="635" t="s">
        <v>5006</v>
      </c>
      <c r="B4704" s="636">
        <v>192</v>
      </c>
      <c r="C4704" s="637">
        <v>231.34</v>
      </c>
      <c r="D4704" s="635"/>
    </row>
    <row r="4705" spans="1:4" x14ac:dyDescent="0.2">
      <c r="A4705" s="635" t="s">
        <v>5007</v>
      </c>
      <c r="B4705" s="636">
        <v>147</v>
      </c>
      <c r="C4705" s="637">
        <v>507.36</v>
      </c>
      <c r="D4705" s="635"/>
    </row>
    <row r="4706" spans="1:4" x14ac:dyDescent="0.2">
      <c r="A4706" s="635" t="s">
        <v>5008</v>
      </c>
      <c r="B4706" s="636">
        <v>114</v>
      </c>
      <c r="C4706" s="637">
        <v>41.09</v>
      </c>
      <c r="D4706" s="635"/>
    </row>
    <row r="4707" spans="1:4" x14ac:dyDescent="0.2">
      <c r="A4707" s="635" t="s">
        <v>5009</v>
      </c>
      <c r="B4707" s="636">
        <v>134</v>
      </c>
      <c r="C4707" s="637">
        <v>89.95</v>
      </c>
      <c r="D4707" s="635"/>
    </row>
    <row r="4708" spans="1:4" x14ac:dyDescent="0.2">
      <c r="A4708" s="635" t="s">
        <v>5010</v>
      </c>
      <c r="B4708" s="636">
        <v>73</v>
      </c>
      <c r="C4708" s="637">
        <v>24.22</v>
      </c>
      <c r="D4708" s="635"/>
    </row>
    <row r="4709" spans="1:4" x14ac:dyDescent="0.2">
      <c r="A4709" s="635" t="s">
        <v>5011</v>
      </c>
      <c r="B4709" s="636">
        <v>134</v>
      </c>
      <c r="C4709" s="637">
        <v>198.44</v>
      </c>
      <c r="D4709" s="635"/>
    </row>
    <row r="4710" spans="1:4" x14ac:dyDescent="0.2">
      <c r="A4710" s="635" t="s">
        <v>5012</v>
      </c>
      <c r="B4710" s="636">
        <v>390</v>
      </c>
      <c r="C4710" s="637">
        <v>0</v>
      </c>
      <c r="D4710" s="635"/>
    </row>
    <row r="4711" spans="1:4" x14ac:dyDescent="0.2">
      <c r="A4711" s="635" t="s">
        <v>5013</v>
      </c>
      <c r="B4711" s="636">
        <v>119</v>
      </c>
      <c r="C4711" s="637">
        <v>0</v>
      </c>
      <c r="D4711" s="635"/>
    </row>
    <row r="4712" spans="1:4" x14ac:dyDescent="0.2">
      <c r="A4712" s="635" t="s">
        <v>5014</v>
      </c>
      <c r="B4712" s="636">
        <v>498</v>
      </c>
      <c r="C4712" s="637">
        <v>407.29</v>
      </c>
      <c r="D4712" s="635"/>
    </row>
    <row r="4713" spans="1:4" x14ac:dyDescent="0.2">
      <c r="A4713" s="635" t="s">
        <v>5015</v>
      </c>
      <c r="B4713" s="636">
        <v>107</v>
      </c>
      <c r="C4713" s="637">
        <v>200.99</v>
      </c>
      <c r="D4713" s="635"/>
    </row>
    <row r="4714" spans="1:4" x14ac:dyDescent="0.2">
      <c r="A4714" s="635" t="s">
        <v>5016</v>
      </c>
      <c r="B4714" s="636">
        <v>646</v>
      </c>
      <c r="C4714" s="637">
        <v>0</v>
      </c>
      <c r="D4714" s="635"/>
    </row>
    <row r="4715" spans="1:4" x14ac:dyDescent="0.2">
      <c r="A4715" s="635" t="s">
        <v>5017</v>
      </c>
      <c r="B4715" s="636">
        <v>346</v>
      </c>
      <c r="C4715" s="637">
        <v>464.74</v>
      </c>
      <c r="D4715" s="635"/>
    </row>
    <row r="4716" spans="1:4" x14ac:dyDescent="0.2">
      <c r="A4716" s="635" t="s">
        <v>5018</v>
      </c>
      <c r="B4716" s="636">
        <v>234</v>
      </c>
      <c r="C4716" s="637">
        <v>193.86</v>
      </c>
      <c r="D4716" s="635"/>
    </row>
    <row r="4717" spans="1:4" x14ac:dyDescent="0.2">
      <c r="A4717" s="635" t="s">
        <v>5019</v>
      </c>
      <c r="B4717" s="636">
        <v>138</v>
      </c>
      <c r="C4717" s="637">
        <v>0</v>
      </c>
      <c r="D4717" s="635"/>
    </row>
    <row r="4718" spans="1:4" x14ac:dyDescent="0.2">
      <c r="A4718" s="635" t="s">
        <v>5020</v>
      </c>
      <c r="B4718" s="636">
        <v>339</v>
      </c>
      <c r="C4718" s="637">
        <v>0</v>
      </c>
      <c r="D4718" s="635"/>
    </row>
    <row r="4719" spans="1:4" x14ac:dyDescent="0.2">
      <c r="A4719" s="635" t="s">
        <v>5021</v>
      </c>
      <c r="B4719" s="636">
        <v>518</v>
      </c>
      <c r="C4719" s="637">
        <v>925.14</v>
      </c>
      <c r="D4719" s="635"/>
    </row>
    <row r="4720" spans="1:4" x14ac:dyDescent="0.2">
      <c r="A4720" s="635" t="s">
        <v>5022</v>
      </c>
      <c r="B4720" s="636">
        <v>39</v>
      </c>
      <c r="C4720" s="637">
        <v>101.5</v>
      </c>
      <c r="D4720" s="635" t="s">
        <v>344</v>
      </c>
    </row>
    <row r="4721" spans="1:4" x14ac:dyDescent="0.2">
      <c r="A4721" s="635" t="s">
        <v>5023</v>
      </c>
      <c r="B4721" s="636">
        <v>58</v>
      </c>
      <c r="C4721" s="637">
        <v>174.61</v>
      </c>
      <c r="D4721" s="635"/>
    </row>
    <row r="4722" spans="1:4" x14ac:dyDescent="0.2">
      <c r="A4722" s="635" t="s">
        <v>5024</v>
      </c>
      <c r="B4722" s="636">
        <v>272</v>
      </c>
      <c r="C4722" s="637">
        <v>0</v>
      </c>
      <c r="D4722" s="635"/>
    </row>
    <row r="4723" spans="1:4" x14ac:dyDescent="0.2">
      <c r="A4723" s="635" t="s">
        <v>5025</v>
      </c>
      <c r="B4723" s="636">
        <v>449</v>
      </c>
      <c r="C4723" s="637">
        <v>0</v>
      </c>
      <c r="D4723" s="635"/>
    </row>
    <row r="4724" spans="1:4" x14ac:dyDescent="0.2">
      <c r="A4724" s="635" t="s">
        <v>5026</v>
      </c>
      <c r="B4724" s="636">
        <v>51</v>
      </c>
      <c r="C4724" s="637">
        <v>146.16</v>
      </c>
      <c r="D4724" s="635"/>
    </row>
    <row r="4725" spans="1:4" x14ac:dyDescent="0.2">
      <c r="A4725" s="635" t="s">
        <v>5027</v>
      </c>
      <c r="B4725" s="636">
        <v>122</v>
      </c>
      <c r="C4725" s="637">
        <v>333.75</v>
      </c>
      <c r="D4725" s="635"/>
    </row>
    <row r="4726" spans="1:4" x14ac:dyDescent="0.2">
      <c r="A4726" s="635" t="s">
        <v>5028</v>
      </c>
      <c r="B4726" s="636">
        <v>86</v>
      </c>
      <c r="C4726" s="637">
        <v>140.41</v>
      </c>
      <c r="D4726" s="635"/>
    </row>
    <row r="4727" spans="1:4" x14ac:dyDescent="0.2">
      <c r="A4727" s="635" t="s">
        <v>5029</v>
      </c>
      <c r="B4727" s="636">
        <v>83</v>
      </c>
      <c r="C4727" s="637">
        <v>146.4</v>
      </c>
      <c r="D4727" s="635"/>
    </row>
    <row r="4728" spans="1:4" x14ac:dyDescent="0.2">
      <c r="A4728" s="635" t="s">
        <v>5030</v>
      </c>
      <c r="B4728" s="636">
        <v>230</v>
      </c>
      <c r="C4728" s="637">
        <v>0</v>
      </c>
      <c r="D4728" s="635"/>
    </row>
    <row r="4729" spans="1:4" x14ac:dyDescent="0.2">
      <c r="A4729" s="635" t="s">
        <v>5031</v>
      </c>
      <c r="B4729" s="636">
        <v>192</v>
      </c>
      <c r="C4729" s="637">
        <v>521</v>
      </c>
      <c r="D4729" s="635"/>
    </row>
    <row r="4730" spans="1:4" x14ac:dyDescent="0.2">
      <c r="A4730" s="635" t="s">
        <v>5032</v>
      </c>
      <c r="B4730" s="636">
        <v>204</v>
      </c>
      <c r="C4730" s="637">
        <v>0</v>
      </c>
      <c r="D4730" s="635"/>
    </row>
    <row r="4731" spans="1:4" x14ac:dyDescent="0.2">
      <c r="A4731" s="635" t="s">
        <v>5033</v>
      </c>
      <c r="B4731" s="636">
        <v>367</v>
      </c>
      <c r="C4731" s="637">
        <v>0</v>
      </c>
      <c r="D4731" s="635"/>
    </row>
    <row r="4732" spans="1:4" x14ac:dyDescent="0.2">
      <c r="A4732" s="635" t="s">
        <v>5034</v>
      </c>
      <c r="B4732" s="636">
        <v>182</v>
      </c>
      <c r="C4732" s="637">
        <v>517.57000000000005</v>
      </c>
      <c r="D4732" s="635"/>
    </row>
    <row r="4733" spans="1:4" x14ac:dyDescent="0.2">
      <c r="A4733" s="635" t="s">
        <v>5035</v>
      </c>
      <c r="B4733" s="636">
        <v>638</v>
      </c>
      <c r="C4733" s="637">
        <v>480.57</v>
      </c>
      <c r="D4733" s="635"/>
    </row>
    <row r="4734" spans="1:4" x14ac:dyDescent="0.2">
      <c r="A4734" s="635" t="s">
        <v>5036</v>
      </c>
      <c r="B4734" s="636">
        <v>338</v>
      </c>
      <c r="C4734" s="637">
        <v>91.53</v>
      </c>
      <c r="D4734" s="635"/>
    </row>
    <row r="4735" spans="1:4" x14ac:dyDescent="0.2">
      <c r="A4735" s="635" t="s">
        <v>5037</v>
      </c>
      <c r="B4735" s="636">
        <v>167</v>
      </c>
      <c r="C4735" s="637">
        <v>164.1</v>
      </c>
      <c r="D4735" s="635"/>
    </row>
    <row r="4736" spans="1:4" x14ac:dyDescent="0.2">
      <c r="A4736" s="635" t="s">
        <v>5038</v>
      </c>
      <c r="B4736" s="636">
        <v>348</v>
      </c>
      <c r="C4736" s="637">
        <v>6.84</v>
      </c>
      <c r="D4736" s="635"/>
    </row>
    <row r="4737" spans="1:4" x14ac:dyDescent="0.2">
      <c r="A4737" s="635" t="s">
        <v>5039</v>
      </c>
      <c r="B4737" s="636">
        <v>365</v>
      </c>
      <c r="C4737" s="637">
        <v>158.96</v>
      </c>
      <c r="D4737" s="635"/>
    </row>
    <row r="4738" spans="1:4" x14ac:dyDescent="0.2">
      <c r="A4738" s="635" t="s">
        <v>5040</v>
      </c>
      <c r="B4738" s="636">
        <v>342</v>
      </c>
      <c r="C4738" s="637">
        <v>0</v>
      </c>
      <c r="D4738" s="635"/>
    </row>
    <row r="4739" spans="1:4" x14ac:dyDescent="0.2">
      <c r="A4739" s="635" t="s">
        <v>5041</v>
      </c>
      <c r="B4739" s="636">
        <v>371</v>
      </c>
      <c r="C4739" s="637">
        <v>0</v>
      </c>
      <c r="D4739" s="635"/>
    </row>
    <row r="4740" spans="1:4" x14ac:dyDescent="0.2">
      <c r="A4740" s="635" t="s">
        <v>5042</v>
      </c>
      <c r="B4740" s="636">
        <v>520</v>
      </c>
      <c r="C4740" s="637">
        <v>863.82</v>
      </c>
      <c r="D4740" s="635"/>
    </row>
    <row r="4741" spans="1:4" x14ac:dyDescent="0.2">
      <c r="A4741" s="635" t="s">
        <v>5043</v>
      </c>
      <c r="B4741" s="636">
        <v>151</v>
      </c>
      <c r="C4741" s="637">
        <v>0</v>
      </c>
      <c r="D4741" s="635"/>
    </row>
    <row r="4742" spans="1:4" x14ac:dyDescent="0.2">
      <c r="A4742" s="635" t="s">
        <v>5044</v>
      </c>
      <c r="B4742" s="636">
        <v>459</v>
      </c>
      <c r="C4742" s="637">
        <v>161.87</v>
      </c>
      <c r="D4742" s="635"/>
    </row>
    <row r="4743" spans="1:4" x14ac:dyDescent="0.2">
      <c r="A4743" s="635" t="s">
        <v>5045</v>
      </c>
      <c r="B4743" s="636">
        <v>332</v>
      </c>
      <c r="C4743" s="637">
        <v>659.81</v>
      </c>
      <c r="D4743" s="635"/>
    </row>
    <row r="4744" spans="1:4" x14ac:dyDescent="0.2">
      <c r="A4744" s="635" t="s">
        <v>5046</v>
      </c>
      <c r="B4744" s="636">
        <v>77</v>
      </c>
      <c r="C4744" s="637">
        <v>0</v>
      </c>
      <c r="D4744" s="635"/>
    </row>
    <row r="4745" spans="1:4" x14ac:dyDescent="0.2">
      <c r="A4745" s="635" t="s">
        <v>5047</v>
      </c>
      <c r="B4745" s="636">
        <v>292</v>
      </c>
      <c r="C4745" s="637">
        <v>0</v>
      </c>
      <c r="D4745" s="635"/>
    </row>
    <row r="4746" spans="1:4" x14ac:dyDescent="0.2">
      <c r="A4746" s="635" t="s">
        <v>5048</v>
      </c>
      <c r="B4746" s="636">
        <v>98</v>
      </c>
      <c r="C4746" s="637">
        <v>0</v>
      </c>
      <c r="D4746" s="635"/>
    </row>
    <row r="4747" spans="1:4" x14ac:dyDescent="0.2">
      <c r="A4747" s="635" t="s">
        <v>5049</v>
      </c>
      <c r="B4747" s="636">
        <v>173</v>
      </c>
      <c r="C4747" s="637">
        <v>301.72000000000003</v>
      </c>
      <c r="D4747" s="635"/>
    </row>
    <row r="4748" spans="1:4" x14ac:dyDescent="0.2">
      <c r="A4748" s="635" t="s">
        <v>5050</v>
      </c>
      <c r="B4748" s="636">
        <v>116</v>
      </c>
      <c r="C4748" s="637">
        <v>78.84</v>
      </c>
      <c r="D4748" s="635"/>
    </row>
    <row r="4749" spans="1:4" x14ac:dyDescent="0.2">
      <c r="A4749" s="635" t="s">
        <v>5051</v>
      </c>
      <c r="B4749" s="636">
        <v>109</v>
      </c>
      <c r="C4749" s="637">
        <v>338.52</v>
      </c>
      <c r="D4749" s="635"/>
    </row>
    <row r="4750" spans="1:4" x14ac:dyDescent="0.2">
      <c r="A4750" s="635" t="s">
        <v>5052</v>
      </c>
      <c r="B4750" s="636">
        <v>253</v>
      </c>
      <c r="C4750" s="637">
        <v>341.5</v>
      </c>
      <c r="D4750" s="635"/>
    </row>
    <row r="4751" spans="1:4" x14ac:dyDescent="0.2">
      <c r="A4751" s="635" t="s">
        <v>5053</v>
      </c>
      <c r="B4751" s="636">
        <v>114</v>
      </c>
      <c r="C4751" s="637">
        <v>0</v>
      </c>
      <c r="D4751" s="635"/>
    </row>
    <row r="4752" spans="1:4" x14ac:dyDescent="0.2">
      <c r="A4752" s="635" t="s">
        <v>5054</v>
      </c>
      <c r="B4752" s="636">
        <v>266</v>
      </c>
      <c r="C4752" s="637">
        <v>0</v>
      </c>
      <c r="D4752" s="635"/>
    </row>
    <row r="4753" spans="1:4" x14ac:dyDescent="0.2">
      <c r="A4753" s="635" t="s">
        <v>5055</v>
      </c>
      <c r="B4753" s="636">
        <v>176</v>
      </c>
      <c r="C4753" s="637">
        <v>460.13</v>
      </c>
      <c r="D4753" s="635"/>
    </row>
    <row r="4754" spans="1:4" x14ac:dyDescent="0.2">
      <c r="A4754" s="635" t="s">
        <v>5056</v>
      </c>
      <c r="B4754" s="636">
        <v>350</v>
      </c>
      <c r="C4754" s="637">
        <v>855.01</v>
      </c>
      <c r="D4754" s="635"/>
    </row>
    <row r="4755" spans="1:4" x14ac:dyDescent="0.2">
      <c r="A4755" s="635" t="s">
        <v>5057</v>
      </c>
      <c r="B4755" s="636">
        <v>232</v>
      </c>
      <c r="C4755" s="637">
        <v>0</v>
      </c>
      <c r="D4755" s="635"/>
    </row>
    <row r="4756" spans="1:4" x14ac:dyDescent="0.2">
      <c r="A4756" s="635" t="s">
        <v>5058</v>
      </c>
      <c r="B4756" s="636">
        <v>516</v>
      </c>
      <c r="C4756" s="637">
        <v>0</v>
      </c>
      <c r="D4756" s="635"/>
    </row>
    <row r="4757" spans="1:4" x14ac:dyDescent="0.2">
      <c r="A4757" s="635" t="s">
        <v>5059</v>
      </c>
      <c r="B4757" s="636">
        <v>238</v>
      </c>
      <c r="C4757" s="637">
        <v>0</v>
      </c>
      <c r="D4757" s="635"/>
    </row>
    <row r="4758" spans="1:4" x14ac:dyDescent="0.2">
      <c r="A4758" s="635" t="s">
        <v>5060</v>
      </c>
      <c r="B4758" s="636">
        <v>145</v>
      </c>
      <c r="C4758" s="637">
        <v>77.73</v>
      </c>
      <c r="D4758" s="635"/>
    </row>
    <row r="4759" spans="1:4" x14ac:dyDescent="0.2">
      <c r="A4759" s="635" t="s">
        <v>5061</v>
      </c>
      <c r="B4759" s="636">
        <v>214</v>
      </c>
      <c r="C4759" s="637">
        <v>0</v>
      </c>
      <c r="D4759" s="635"/>
    </row>
    <row r="4760" spans="1:4" x14ac:dyDescent="0.2">
      <c r="A4760" s="635" t="s">
        <v>5062</v>
      </c>
      <c r="B4760" s="636">
        <v>271</v>
      </c>
      <c r="C4760" s="637">
        <v>249.63</v>
      </c>
      <c r="D4760" s="635"/>
    </row>
    <row r="4761" spans="1:4" x14ac:dyDescent="0.2">
      <c r="A4761" s="635" t="s">
        <v>5063</v>
      </c>
      <c r="B4761" s="636">
        <v>314</v>
      </c>
      <c r="C4761" s="637">
        <v>452.3</v>
      </c>
      <c r="D4761" s="635"/>
    </row>
    <row r="4762" spans="1:4" x14ac:dyDescent="0.2">
      <c r="A4762" s="635" t="s">
        <v>5064</v>
      </c>
      <c r="B4762" s="636">
        <v>120</v>
      </c>
      <c r="C4762" s="637">
        <v>80.959999999999994</v>
      </c>
      <c r="D4762" s="635"/>
    </row>
    <row r="4763" spans="1:4" x14ac:dyDescent="0.2">
      <c r="A4763" s="635" t="s">
        <v>5065</v>
      </c>
      <c r="B4763" s="636">
        <v>497</v>
      </c>
      <c r="C4763" s="637">
        <v>2.76</v>
      </c>
      <c r="D4763" s="635"/>
    </row>
    <row r="4764" spans="1:4" x14ac:dyDescent="0.2">
      <c r="A4764" s="635" t="s">
        <v>5066</v>
      </c>
      <c r="B4764" s="636">
        <v>508</v>
      </c>
      <c r="C4764" s="637">
        <v>27.13</v>
      </c>
      <c r="D4764" s="635"/>
    </row>
    <row r="4765" spans="1:4" x14ac:dyDescent="0.2">
      <c r="A4765" s="635" t="s">
        <v>5067</v>
      </c>
      <c r="B4765" s="636">
        <v>280</v>
      </c>
      <c r="C4765" s="637">
        <v>0</v>
      </c>
      <c r="D4765" s="635"/>
    </row>
    <row r="4766" spans="1:4" x14ac:dyDescent="0.2">
      <c r="A4766" s="635" t="s">
        <v>5068</v>
      </c>
      <c r="B4766" s="636">
        <v>208</v>
      </c>
      <c r="C4766" s="637">
        <v>0</v>
      </c>
      <c r="D4766" s="635"/>
    </row>
    <row r="4767" spans="1:4" x14ac:dyDescent="0.2">
      <c r="A4767" s="635" t="s">
        <v>5069</v>
      </c>
      <c r="B4767" s="636">
        <v>208</v>
      </c>
      <c r="C4767" s="637">
        <v>0</v>
      </c>
      <c r="D4767" s="635"/>
    </row>
    <row r="4768" spans="1:4" x14ac:dyDescent="0.2">
      <c r="A4768" s="635" t="s">
        <v>5070</v>
      </c>
      <c r="B4768" s="636">
        <v>104</v>
      </c>
      <c r="C4768" s="637">
        <v>0</v>
      </c>
      <c r="D4768" s="635"/>
    </row>
    <row r="4769" spans="1:4" x14ac:dyDescent="0.2">
      <c r="A4769" s="635" t="s">
        <v>5071</v>
      </c>
      <c r="B4769" s="636">
        <v>167</v>
      </c>
      <c r="C4769" s="637">
        <v>377.42</v>
      </c>
      <c r="D4769" s="635"/>
    </row>
    <row r="4770" spans="1:4" x14ac:dyDescent="0.2">
      <c r="A4770" s="635" t="s">
        <v>5072</v>
      </c>
      <c r="B4770" s="636">
        <v>162</v>
      </c>
      <c r="C4770" s="637">
        <v>371.55</v>
      </c>
      <c r="D4770" s="635"/>
    </row>
    <row r="4771" spans="1:4" x14ac:dyDescent="0.2">
      <c r="A4771" s="635" t="s">
        <v>5073</v>
      </c>
      <c r="B4771" s="636">
        <v>96</v>
      </c>
      <c r="C4771" s="637">
        <v>50.36</v>
      </c>
      <c r="D4771" s="635"/>
    </row>
    <row r="4772" spans="1:4" x14ac:dyDescent="0.2">
      <c r="A4772" s="635" t="s">
        <v>5074</v>
      </c>
      <c r="B4772" s="636">
        <v>278</v>
      </c>
      <c r="C4772" s="637">
        <v>650.33000000000004</v>
      </c>
      <c r="D4772" s="635"/>
    </row>
    <row r="4773" spans="1:4" x14ac:dyDescent="0.2">
      <c r="A4773" s="635" t="s">
        <v>5075</v>
      </c>
      <c r="B4773" s="636">
        <v>268</v>
      </c>
      <c r="C4773" s="637">
        <v>0</v>
      </c>
      <c r="D4773" s="635"/>
    </row>
    <row r="4774" spans="1:4" x14ac:dyDescent="0.2">
      <c r="A4774" s="635" t="s">
        <v>5076</v>
      </c>
      <c r="B4774" s="636">
        <v>291</v>
      </c>
      <c r="C4774" s="637">
        <v>0</v>
      </c>
      <c r="D4774" s="635"/>
    </row>
    <row r="4775" spans="1:4" x14ac:dyDescent="0.2">
      <c r="A4775" s="635" t="s">
        <v>5077</v>
      </c>
      <c r="B4775" s="636">
        <v>218</v>
      </c>
      <c r="C4775" s="637">
        <v>0</v>
      </c>
      <c r="D4775" s="635"/>
    </row>
    <row r="4776" spans="1:4" x14ac:dyDescent="0.2">
      <c r="A4776" s="635" t="s">
        <v>5078</v>
      </c>
      <c r="B4776" s="636">
        <v>57</v>
      </c>
      <c r="C4776" s="637">
        <v>0</v>
      </c>
      <c r="D4776" s="635"/>
    </row>
    <row r="4777" spans="1:4" x14ac:dyDescent="0.2">
      <c r="A4777" s="635" t="s">
        <v>5079</v>
      </c>
      <c r="B4777" s="636">
        <v>307</v>
      </c>
      <c r="C4777" s="637">
        <v>0</v>
      </c>
      <c r="D4777" s="635"/>
    </row>
    <row r="4778" spans="1:4" x14ac:dyDescent="0.2">
      <c r="A4778" s="635" t="s">
        <v>5080</v>
      </c>
      <c r="B4778" s="636">
        <v>491</v>
      </c>
      <c r="C4778" s="637">
        <v>0</v>
      </c>
      <c r="D4778" s="635"/>
    </row>
    <row r="4779" spans="1:4" x14ac:dyDescent="0.2">
      <c r="A4779" s="635" t="s">
        <v>5081</v>
      </c>
      <c r="B4779" s="636">
        <v>247</v>
      </c>
      <c r="C4779" s="637">
        <v>0</v>
      </c>
      <c r="D4779" s="635"/>
    </row>
    <row r="4780" spans="1:4" x14ac:dyDescent="0.2">
      <c r="A4780" s="635" t="s">
        <v>5082</v>
      </c>
      <c r="B4780" s="636">
        <v>229</v>
      </c>
      <c r="C4780" s="637">
        <v>306.57</v>
      </c>
      <c r="D4780" s="635"/>
    </row>
    <row r="4781" spans="1:4" x14ac:dyDescent="0.2">
      <c r="A4781" s="635" t="s">
        <v>5083</v>
      </c>
      <c r="B4781" s="636">
        <v>109</v>
      </c>
      <c r="C4781" s="637">
        <v>75.78</v>
      </c>
      <c r="D4781" s="635"/>
    </row>
    <row r="4782" spans="1:4" x14ac:dyDescent="0.2">
      <c r="A4782" s="635" t="s">
        <v>5084</v>
      </c>
      <c r="B4782" s="636">
        <v>87</v>
      </c>
      <c r="C4782" s="637">
        <v>65.02</v>
      </c>
      <c r="D4782" s="635"/>
    </row>
    <row r="4783" spans="1:4" x14ac:dyDescent="0.2">
      <c r="A4783" s="635" t="s">
        <v>5085</v>
      </c>
      <c r="B4783" s="636">
        <v>224</v>
      </c>
      <c r="C4783" s="637">
        <v>7.33</v>
      </c>
      <c r="D4783" s="635"/>
    </row>
    <row r="4784" spans="1:4" x14ac:dyDescent="0.2">
      <c r="A4784" s="635" t="s">
        <v>5086</v>
      </c>
      <c r="B4784" s="636">
        <v>156</v>
      </c>
      <c r="C4784" s="637">
        <v>0</v>
      </c>
      <c r="D4784" s="635"/>
    </row>
    <row r="4785" spans="1:4" x14ac:dyDescent="0.2">
      <c r="A4785" s="635" t="s">
        <v>5087</v>
      </c>
      <c r="B4785" s="636">
        <v>74</v>
      </c>
      <c r="C4785" s="637">
        <v>0.01</v>
      </c>
      <c r="D4785" s="635"/>
    </row>
    <row r="4786" spans="1:4" x14ac:dyDescent="0.2">
      <c r="A4786" s="635" t="s">
        <v>5088</v>
      </c>
      <c r="B4786" s="636">
        <v>346</v>
      </c>
      <c r="C4786" s="637">
        <v>570.34</v>
      </c>
      <c r="D4786" s="635"/>
    </row>
    <row r="4787" spans="1:4" x14ac:dyDescent="0.2">
      <c r="A4787" s="635" t="s">
        <v>5089</v>
      </c>
      <c r="B4787" s="636">
        <v>107</v>
      </c>
      <c r="C4787" s="637">
        <v>174.68</v>
      </c>
      <c r="D4787" s="635"/>
    </row>
    <row r="4788" spans="1:4" x14ac:dyDescent="0.2">
      <c r="A4788" s="635" t="s">
        <v>5090</v>
      </c>
      <c r="B4788" s="636">
        <v>367</v>
      </c>
      <c r="C4788" s="637">
        <v>0</v>
      </c>
      <c r="D4788" s="635"/>
    </row>
    <row r="4789" spans="1:4" x14ac:dyDescent="0.2">
      <c r="A4789" s="635" t="s">
        <v>5091</v>
      </c>
      <c r="B4789" s="636">
        <v>171</v>
      </c>
      <c r="C4789" s="637">
        <v>0</v>
      </c>
      <c r="D4789" s="635"/>
    </row>
    <row r="4790" spans="1:4" x14ac:dyDescent="0.2">
      <c r="A4790" s="635" t="s">
        <v>5092</v>
      </c>
      <c r="B4790" s="636">
        <v>228</v>
      </c>
      <c r="C4790" s="637">
        <v>0</v>
      </c>
      <c r="D4790" s="635"/>
    </row>
    <row r="4791" spans="1:4" x14ac:dyDescent="0.2">
      <c r="A4791" s="635" t="s">
        <v>5093</v>
      </c>
      <c r="B4791" s="636">
        <v>665</v>
      </c>
      <c r="C4791" s="637">
        <v>0</v>
      </c>
      <c r="D4791" s="635"/>
    </row>
    <row r="4792" spans="1:4" x14ac:dyDescent="0.2">
      <c r="A4792" s="635" t="s">
        <v>5094</v>
      </c>
      <c r="B4792" s="636">
        <v>146</v>
      </c>
      <c r="C4792" s="637">
        <v>0</v>
      </c>
      <c r="D4792" s="635"/>
    </row>
    <row r="4793" spans="1:4" x14ac:dyDescent="0.2">
      <c r="A4793" s="635" t="s">
        <v>5095</v>
      </c>
      <c r="B4793" s="636">
        <v>465</v>
      </c>
      <c r="C4793" s="637">
        <v>0</v>
      </c>
      <c r="D4793" s="635"/>
    </row>
    <row r="4794" spans="1:4" x14ac:dyDescent="0.2">
      <c r="A4794" s="635" t="s">
        <v>5096</v>
      </c>
      <c r="B4794" s="636">
        <v>76</v>
      </c>
      <c r="C4794" s="637">
        <v>53.63</v>
      </c>
      <c r="D4794" s="635"/>
    </row>
    <row r="4795" spans="1:4" x14ac:dyDescent="0.2">
      <c r="A4795" s="635" t="s">
        <v>5097</v>
      </c>
      <c r="B4795" s="636">
        <v>234</v>
      </c>
      <c r="C4795" s="637">
        <v>0</v>
      </c>
      <c r="D4795" s="635"/>
    </row>
    <row r="4796" spans="1:4" x14ac:dyDescent="0.2">
      <c r="A4796" s="635" t="s">
        <v>5098</v>
      </c>
      <c r="B4796" s="636">
        <v>222</v>
      </c>
      <c r="C4796" s="637">
        <v>351.75</v>
      </c>
      <c r="D4796" s="635"/>
    </row>
    <row r="4797" spans="1:4" x14ac:dyDescent="0.2">
      <c r="A4797" s="635" t="s">
        <v>5099</v>
      </c>
      <c r="B4797" s="636">
        <v>116</v>
      </c>
      <c r="C4797" s="637">
        <v>270.36</v>
      </c>
      <c r="D4797" s="635"/>
    </row>
    <row r="4798" spans="1:4" x14ac:dyDescent="0.2">
      <c r="A4798" s="635" t="s">
        <v>5100</v>
      </c>
      <c r="B4798" s="636">
        <v>290</v>
      </c>
      <c r="C4798" s="637">
        <v>0</v>
      </c>
      <c r="D4798" s="635"/>
    </row>
    <row r="4799" spans="1:4" x14ac:dyDescent="0.2">
      <c r="A4799" s="635" t="s">
        <v>5101</v>
      </c>
      <c r="B4799" s="636">
        <v>397</v>
      </c>
      <c r="C4799" s="637">
        <v>0</v>
      </c>
      <c r="D4799" s="635"/>
    </row>
    <row r="4800" spans="1:4" x14ac:dyDescent="0.2">
      <c r="A4800" s="635" t="s">
        <v>5102</v>
      </c>
      <c r="B4800" s="636">
        <v>327</v>
      </c>
      <c r="C4800" s="637">
        <v>773.41</v>
      </c>
      <c r="D4800" s="635"/>
    </row>
    <row r="4801" spans="1:4" x14ac:dyDescent="0.2">
      <c r="A4801" s="635" t="s">
        <v>5103</v>
      </c>
      <c r="B4801" s="636">
        <v>246</v>
      </c>
      <c r="C4801" s="637">
        <v>23.85</v>
      </c>
      <c r="D4801" s="635"/>
    </row>
    <row r="4802" spans="1:4" x14ac:dyDescent="0.2">
      <c r="A4802" s="635" t="s">
        <v>5104</v>
      </c>
      <c r="B4802" s="636">
        <v>122</v>
      </c>
      <c r="C4802" s="637">
        <v>161.96</v>
      </c>
      <c r="D4802" s="635"/>
    </row>
    <row r="4803" spans="1:4" x14ac:dyDescent="0.2">
      <c r="A4803" s="635" t="s">
        <v>5105</v>
      </c>
      <c r="B4803" s="636">
        <v>109</v>
      </c>
      <c r="C4803" s="637">
        <v>281.2</v>
      </c>
      <c r="D4803" s="635"/>
    </row>
    <row r="4804" spans="1:4" x14ac:dyDescent="0.2">
      <c r="A4804" s="635" t="s">
        <v>5106</v>
      </c>
      <c r="B4804" s="636">
        <v>403</v>
      </c>
      <c r="C4804" s="637">
        <v>0</v>
      </c>
      <c r="D4804" s="635"/>
    </row>
    <row r="4805" spans="1:4" x14ac:dyDescent="0.2">
      <c r="A4805" s="635" t="s">
        <v>5107</v>
      </c>
      <c r="B4805" s="636">
        <v>170</v>
      </c>
      <c r="C4805" s="637">
        <v>0</v>
      </c>
      <c r="D4805" s="635"/>
    </row>
    <row r="4806" spans="1:4" x14ac:dyDescent="0.2">
      <c r="A4806" s="635" t="s">
        <v>5108</v>
      </c>
      <c r="B4806" s="636">
        <v>146</v>
      </c>
      <c r="C4806" s="637">
        <v>102.48</v>
      </c>
      <c r="D4806" s="635"/>
    </row>
    <row r="4807" spans="1:4" x14ac:dyDescent="0.2">
      <c r="A4807" s="635" t="s">
        <v>5109</v>
      </c>
      <c r="B4807" s="636">
        <v>176</v>
      </c>
      <c r="C4807" s="637">
        <v>71.11</v>
      </c>
      <c r="D4807" s="635"/>
    </row>
    <row r="4808" spans="1:4" x14ac:dyDescent="0.2">
      <c r="A4808" s="635" t="s">
        <v>5110</v>
      </c>
      <c r="B4808" s="636">
        <v>370</v>
      </c>
      <c r="C4808" s="637">
        <v>76.02</v>
      </c>
      <c r="D4808" s="635"/>
    </row>
    <row r="4809" spans="1:4" x14ac:dyDescent="0.2">
      <c r="A4809" s="635" t="s">
        <v>5111</v>
      </c>
      <c r="B4809" s="636">
        <v>358</v>
      </c>
      <c r="C4809" s="637">
        <v>639.69000000000005</v>
      </c>
      <c r="D4809" s="635"/>
    </row>
    <row r="4810" spans="1:4" x14ac:dyDescent="0.2">
      <c r="A4810" s="635" t="s">
        <v>5112</v>
      </c>
      <c r="B4810" s="636">
        <v>189</v>
      </c>
      <c r="C4810" s="637">
        <v>17.760000000000002</v>
      </c>
      <c r="D4810" s="635"/>
    </row>
    <row r="4811" spans="1:4" x14ac:dyDescent="0.2">
      <c r="A4811" s="635" t="s">
        <v>5113</v>
      </c>
      <c r="B4811" s="636">
        <v>466</v>
      </c>
      <c r="C4811" s="637">
        <v>0</v>
      </c>
      <c r="D4811" s="635"/>
    </row>
    <row r="4812" spans="1:4" x14ac:dyDescent="0.2">
      <c r="A4812" s="635" t="s">
        <v>5114</v>
      </c>
      <c r="B4812" s="636">
        <v>110</v>
      </c>
      <c r="C4812" s="637">
        <v>473.36</v>
      </c>
      <c r="D4812" s="635"/>
    </row>
    <row r="4813" spans="1:4" x14ac:dyDescent="0.2">
      <c r="A4813" s="635" t="s">
        <v>5115</v>
      </c>
      <c r="B4813" s="636">
        <v>254</v>
      </c>
      <c r="C4813" s="637">
        <v>0</v>
      </c>
      <c r="D4813" s="635"/>
    </row>
    <row r="4814" spans="1:4" x14ac:dyDescent="0.2">
      <c r="A4814" s="635" t="s">
        <v>5116</v>
      </c>
      <c r="B4814" s="636">
        <v>171</v>
      </c>
      <c r="C4814" s="637">
        <v>239.18</v>
      </c>
      <c r="D4814" s="635"/>
    </row>
    <row r="4815" spans="1:4" x14ac:dyDescent="0.2">
      <c r="A4815" s="635" t="s">
        <v>5117</v>
      </c>
      <c r="B4815" s="636">
        <v>200</v>
      </c>
      <c r="C4815" s="637">
        <v>0</v>
      </c>
      <c r="D4815" s="635"/>
    </row>
    <row r="4816" spans="1:4" x14ac:dyDescent="0.2">
      <c r="A4816" s="635" t="s">
        <v>5118</v>
      </c>
      <c r="B4816" s="636">
        <v>250</v>
      </c>
      <c r="C4816" s="637">
        <v>392.24</v>
      </c>
      <c r="D4816" s="635"/>
    </row>
    <row r="4817" spans="1:4" x14ac:dyDescent="0.2">
      <c r="A4817" s="635" t="s">
        <v>5119</v>
      </c>
      <c r="B4817" s="636">
        <v>197</v>
      </c>
      <c r="C4817" s="637">
        <v>0</v>
      </c>
      <c r="D4817" s="635"/>
    </row>
    <row r="4818" spans="1:4" x14ac:dyDescent="0.2">
      <c r="A4818" s="635" t="s">
        <v>5120</v>
      </c>
      <c r="B4818" s="636">
        <v>167</v>
      </c>
      <c r="C4818" s="637">
        <v>20.05</v>
      </c>
      <c r="D4818" s="635"/>
    </row>
    <row r="4819" spans="1:4" x14ac:dyDescent="0.2">
      <c r="A4819" s="635" t="s">
        <v>5121</v>
      </c>
      <c r="B4819" s="636">
        <v>237</v>
      </c>
      <c r="C4819" s="637">
        <v>64.81</v>
      </c>
      <c r="D4819" s="635"/>
    </row>
    <row r="4820" spans="1:4" x14ac:dyDescent="0.2">
      <c r="A4820" s="635" t="s">
        <v>5122</v>
      </c>
      <c r="B4820" s="636">
        <v>434</v>
      </c>
      <c r="C4820" s="637">
        <v>0</v>
      </c>
      <c r="D4820" s="635"/>
    </row>
    <row r="4821" spans="1:4" x14ac:dyDescent="0.2">
      <c r="A4821" s="635" t="s">
        <v>5123</v>
      </c>
      <c r="B4821" s="636">
        <v>224</v>
      </c>
      <c r="C4821" s="637">
        <v>526.25</v>
      </c>
      <c r="D4821" s="635"/>
    </row>
    <row r="4822" spans="1:4" x14ac:dyDescent="0.2">
      <c r="A4822" s="635" t="s">
        <v>5124</v>
      </c>
      <c r="B4822" s="636">
        <v>205</v>
      </c>
      <c r="C4822" s="637">
        <v>0</v>
      </c>
      <c r="D4822" s="635"/>
    </row>
    <row r="4823" spans="1:4" x14ac:dyDescent="0.2">
      <c r="A4823" s="635" t="s">
        <v>5125</v>
      </c>
      <c r="B4823" s="636">
        <v>81</v>
      </c>
      <c r="C4823" s="637">
        <v>2.5099999999999998</v>
      </c>
      <c r="D4823" s="635"/>
    </row>
    <row r="4824" spans="1:4" x14ac:dyDescent="0.2">
      <c r="A4824" s="635" t="s">
        <v>5126</v>
      </c>
      <c r="B4824" s="636">
        <v>928</v>
      </c>
      <c r="C4824" s="637">
        <v>0</v>
      </c>
      <c r="D4824" s="635"/>
    </row>
    <row r="4825" spans="1:4" x14ac:dyDescent="0.2">
      <c r="A4825" s="635" t="s">
        <v>5127</v>
      </c>
      <c r="B4825" s="636">
        <v>174</v>
      </c>
      <c r="C4825" s="637">
        <v>0</v>
      </c>
      <c r="D4825" s="635"/>
    </row>
    <row r="4826" spans="1:4" x14ac:dyDescent="0.2">
      <c r="A4826" s="635" t="s">
        <v>5128</v>
      </c>
      <c r="B4826" s="636">
        <v>211</v>
      </c>
      <c r="C4826" s="637">
        <v>0</v>
      </c>
      <c r="D4826" s="635"/>
    </row>
    <row r="4827" spans="1:4" x14ac:dyDescent="0.2">
      <c r="A4827" s="635" t="s">
        <v>5129</v>
      </c>
      <c r="B4827" s="636">
        <v>190</v>
      </c>
      <c r="C4827" s="637">
        <v>114.06</v>
      </c>
      <c r="D4827" s="635"/>
    </row>
    <row r="4828" spans="1:4" x14ac:dyDescent="0.2">
      <c r="A4828" s="635" t="s">
        <v>5130</v>
      </c>
      <c r="B4828" s="636">
        <v>195</v>
      </c>
      <c r="C4828" s="637">
        <v>0</v>
      </c>
      <c r="D4828" s="635"/>
    </row>
    <row r="4829" spans="1:4" x14ac:dyDescent="0.2">
      <c r="A4829" s="635" t="s">
        <v>5131</v>
      </c>
      <c r="B4829" s="636">
        <v>163</v>
      </c>
      <c r="C4829" s="637">
        <v>274.12</v>
      </c>
      <c r="D4829" s="635"/>
    </row>
    <row r="4830" spans="1:4" x14ac:dyDescent="0.2">
      <c r="A4830" s="635" t="s">
        <v>5132</v>
      </c>
      <c r="B4830" s="636">
        <v>202</v>
      </c>
      <c r="C4830" s="637">
        <v>51.4</v>
      </c>
      <c r="D4830" s="635"/>
    </row>
    <row r="4831" spans="1:4" x14ac:dyDescent="0.2">
      <c r="A4831" s="635" t="s">
        <v>5133</v>
      </c>
      <c r="B4831" s="636">
        <v>169</v>
      </c>
      <c r="C4831" s="637">
        <v>589.07000000000005</v>
      </c>
      <c r="D4831" s="635"/>
    </row>
    <row r="4832" spans="1:4" x14ac:dyDescent="0.2">
      <c r="A4832" s="635" t="s">
        <v>5134</v>
      </c>
      <c r="B4832" s="636">
        <v>185</v>
      </c>
      <c r="C4832" s="637">
        <v>0</v>
      </c>
      <c r="D4832" s="635"/>
    </row>
    <row r="4833" spans="1:4" x14ac:dyDescent="0.2">
      <c r="A4833" s="635" t="s">
        <v>5135</v>
      </c>
      <c r="B4833" s="636">
        <v>132</v>
      </c>
      <c r="C4833" s="637">
        <v>424.11</v>
      </c>
      <c r="D4833" s="635"/>
    </row>
    <row r="4834" spans="1:4" x14ac:dyDescent="0.2">
      <c r="A4834" s="635" t="s">
        <v>5136</v>
      </c>
      <c r="B4834" s="636">
        <v>450</v>
      </c>
      <c r="C4834" s="637">
        <v>0</v>
      </c>
      <c r="D4834" s="635"/>
    </row>
    <row r="4835" spans="1:4" x14ac:dyDescent="0.2">
      <c r="A4835" s="635" t="s">
        <v>5137</v>
      </c>
      <c r="B4835" s="636">
        <v>222</v>
      </c>
      <c r="C4835" s="637">
        <v>0</v>
      </c>
      <c r="D4835" s="635"/>
    </row>
    <row r="4836" spans="1:4" x14ac:dyDescent="0.2">
      <c r="A4836" s="635" t="s">
        <v>5138</v>
      </c>
      <c r="B4836" s="636">
        <v>141</v>
      </c>
      <c r="C4836" s="637">
        <v>388.7</v>
      </c>
      <c r="D4836" s="635"/>
    </row>
    <row r="4837" spans="1:4" x14ac:dyDescent="0.2">
      <c r="A4837" s="635" t="s">
        <v>5139</v>
      </c>
      <c r="B4837" s="636">
        <v>169</v>
      </c>
      <c r="C4837" s="637">
        <v>0</v>
      </c>
      <c r="D4837" s="635"/>
    </row>
    <row r="4838" spans="1:4" x14ac:dyDescent="0.2">
      <c r="A4838" s="635" t="s">
        <v>5140</v>
      </c>
      <c r="B4838" s="636">
        <v>241</v>
      </c>
      <c r="C4838" s="637">
        <v>489.44</v>
      </c>
      <c r="D4838" s="635"/>
    </row>
    <row r="4839" spans="1:4" x14ac:dyDescent="0.2">
      <c r="A4839" s="635" t="s">
        <v>5141</v>
      </c>
      <c r="B4839" s="636">
        <v>152</v>
      </c>
      <c r="C4839" s="637">
        <v>209.87</v>
      </c>
      <c r="D4839" s="635"/>
    </row>
    <row r="4840" spans="1:4" x14ac:dyDescent="0.2">
      <c r="A4840" s="635" t="s">
        <v>5142</v>
      </c>
      <c r="B4840" s="636">
        <v>253</v>
      </c>
      <c r="C4840" s="637">
        <v>0</v>
      </c>
      <c r="D4840" s="635"/>
    </row>
    <row r="4841" spans="1:4" x14ac:dyDescent="0.2">
      <c r="A4841" s="635" t="s">
        <v>5143</v>
      </c>
      <c r="B4841" s="636">
        <v>643</v>
      </c>
      <c r="C4841" s="637">
        <v>0</v>
      </c>
      <c r="D4841" s="635"/>
    </row>
    <row r="4842" spans="1:4" x14ac:dyDescent="0.2">
      <c r="A4842" s="635" t="s">
        <v>5144</v>
      </c>
      <c r="B4842" s="636">
        <v>390</v>
      </c>
      <c r="C4842" s="637">
        <v>0</v>
      </c>
      <c r="D4842" s="635"/>
    </row>
    <row r="4843" spans="1:4" x14ac:dyDescent="0.2">
      <c r="A4843" s="635" t="s">
        <v>5145</v>
      </c>
      <c r="B4843" s="636">
        <v>282</v>
      </c>
      <c r="C4843" s="637">
        <v>97.38</v>
      </c>
      <c r="D4843" s="635"/>
    </row>
    <row r="4844" spans="1:4" x14ac:dyDescent="0.2">
      <c r="A4844" s="635" t="s">
        <v>5146</v>
      </c>
      <c r="B4844" s="636">
        <v>155</v>
      </c>
      <c r="C4844" s="637">
        <v>193.23</v>
      </c>
      <c r="D4844" s="635"/>
    </row>
    <row r="4845" spans="1:4" x14ac:dyDescent="0.2">
      <c r="A4845" s="635" t="s">
        <v>5147</v>
      </c>
      <c r="B4845" s="636">
        <v>262</v>
      </c>
      <c r="C4845" s="637">
        <v>0</v>
      </c>
      <c r="D4845" s="635"/>
    </row>
    <row r="4846" spans="1:4" x14ac:dyDescent="0.2">
      <c r="A4846" s="635" t="s">
        <v>5148</v>
      </c>
      <c r="B4846" s="636">
        <v>398</v>
      </c>
      <c r="C4846" s="637">
        <v>44.96</v>
      </c>
      <c r="D4846" s="635"/>
    </row>
    <row r="4847" spans="1:4" x14ac:dyDescent="0.2">
      <c r="A4847" s="635" t="s">
        <v>5149</v>
      </c>
      <c r="B4847" s="636">
        <v>286</v>
      </c>
      <c r="C4847" s="637">
        <v>407.23</v>
      </c>
      <c r="D4847" s="635"/>
    </row>
    <row r="4848" spans="1:4" x14ac:dyDescent="0.2">
      <c r="A4848" s="635" t="s">
        <v>5150</v>
      </c>
      <c r="B4848" s="636">
        <v>88</v>
      </c>
      <c r="C4848" s="637">
        <v>0</v>
      </c>
      <c r="D4848" s="635"/>
    </row>
    <row r="4849" spans="1:4" x14ac:dyDescent="0.2">
      <c r="A4849" s="635" t="s">
        <v>5151</v>
      </c>
      <c r="B4849" s="636">
        <v>263</v>
      </c>
      <c r="C4849" s="637">
        <v>115.71</v>
      </c>
      <c r="D4849" s="635"/>
    </row>
    <row r="4850" spans="1:4" x14ac:dyDescent="0.2">
      <c r="A4850" s="635" t="s">
        <v>5152</v>
      </c>
      <c r="B4850" s="636">
        <v>242</v>
      </c>
      <c r="C4850" s="637">
        <v>153.18</v>
      </c>
      <c r="D4850" s="635"/>
    </row>
    <row r="4851" spans="1:4" x14ac:dyDescent="0.2">
      <c r="A4851" s="635" t="s">
        <v>5153</v>
      </c>
      <c r="B4851" s="636">
        <v>92</v>
      </c>
      <c r="C4851" s="637">
        <v>0</v>
      </c>
      <c r="D4851" s="635"/>
    </row>
    <row r="4852" spans="1:4" x14ac:dyDescent="0.2">
      <c r="A4852" s="635" t="s">
        <v>5154</v>
      </c>
      <c r="B4852" s="636">
        <v>872</v>
      </c>
      <c r="C4852" s="637">
        <v>0</v>
      </c>
      <c r="D4852" s="635"/>
    </row>
    <row r="4853" spans="1:4" x14ac:dyDescent="0.2">
      <c r="A4853" s="635" t="s">
        <v>5155</v>
      </c>
      <c r="B4853" s="636">
        <v>282</v>
      </c>
      <c r="C4853" s="637">
        <v>0</v>
      </c>
      <c r="D4853" s="635"/>
    </row>
    <row r="4854" spans="1:4" x14ac:dyDescent="0.2">
      <c r="A4854" s="635" t="s">
        <v>5156</v>
      </c>
      <c r="B4854" s="636">
        <v>253</v>
      </c>
      <c r="C4854" s="637">
        <v>75.06</v>
      </c>
      <c r="D4854" s="635"/>
    </row>
    <row r="4855" spans="1:4" x14ac:dyDescent="0.2">
      <c r="A4855" s="635" t="s">
        <v>5157</v>
      </c>
      <c r="B4855" s="636">
        <v>260</v>
      </c>
      <c r="C4855" s="637">
        <v>0</v>
      </c>
      <c r="D4855" s="635"/>
    </row>
    <row r="4856" spans="1:4" x14ac:dyDescent="0.2">
      <c r="A4856" s="635" t="s">
        <v>5158</v>
      </c>
      <c r="B4856" s="636">
        <v>220</v>
      </c>
      <c r="C4856" s="637">
        <v>43.7</v>
      </c>
      <c r="D4856" s="635"/>
    </row>
    <row r="4857" spans="1:4" x14ac:dyDescent="0.2">
      <c r="A4857" s="635" t="s">
        <v>5159</v>
      </c>
      <c r="B4857" s="636">
        <v>171</v>
      </c>
      <c r="C4857" s="637">
        <v>89.86</v>
      </c>
      <c r="D4857" s="635"/>
    </row>
    <row r="4858" spans="1:4" x14ac:dyDescent="0.2">
      <c r="A4858" s="635" t="s">
        <v>5160</v>
      </c>
      <c r="B4858" s="636">
        <v>183</v>
      </c>
      <c r="C4858" s="637">
        <v>504.29</v>
      </c>
      <c r="D4858" s="635"/>
    </row>
    <row r="4859" spans="1:4" x14ac:dyDescent="0.2">
      <c r="A4859" s="635" t="s">
        <v>5161</v>
      </c>
      <c r="B4859" s="636">
        <v>400</v>
      </c>
      <c r="C4859" s="637">
        <v>177.47</v>
      </c>
      <c r="D4859" s="635"/>
    </row>
    <row r="4860" spans="1:4" x14ac:dyDescent="0.2">
      <c r="A4860" s="635" t="s">
        <v>5162</v>
      </c>
      <c r="B4860" s="636">
        <v>63</v>
      </c>
      <c r="C4860" s="637">
        <v>0</v>
      </c>
      <c r="D4860" s="635"/>
    </row>
    <row r="4861" spans="1:4" x14ac:dyDescent="0.2">
      <c r="A4861" s="635" t="s">
        <v>5163</v>
      </c>
      <c r="B4861" s="636">
        <v>405</v>
      </c>
      <c r="C4861" s="637">
        <v>0</v>
      </c>
      <c r="D4861" s="635"/>
    </row>
    <row r="4862" spans="1:4" x14ac:dyDescent="0.2">
      <c r="A4862" s="635" t="s">
        <v>5164</v>
      </c>
      <c r="B4862" s="636">
        <v>190</v>
      </c>
      <c r="C4862" s="637">
        <v>255.2</v>
      </c>
      <c r="D4862" s="635"/>
    </row>
    <row r="4863" spans="1:4" x14ac:dyDescent="0.2">
      <c r="A4863" s="635" t="s">
        <v>5165</v>
      </c>
      <c r="B4863" s="636">
        <v>156</v>
      </c>
      <c r="C4863" s="637">
        <v>317.93</v>
      </c>
      <c r="D4863" s="635"/>
    </row>
    <row r="4864" spans="1:4" x14ac:dyDescent="0.2">
      <c r="A4864" s="635" t="s">
        <v>5166</v>
      </c>
      <c r="B4864" s="636">
        <v>744</v>
      </c>
      <c r="C4864" s="637">
        <v>48.37</v>
      </c>
      <c r="D4864" s="635"/>
    </row>
    <row r="4865" spans="1:4" x14ac:dyDescent="0.2">
      <c r="A4865" s="635" t="s">
        <v>5167</v>
      </c>
      <c r="B4865" s="636">
        <v>137</v>
      </c>
      <c r="C4865" s="637">
        <v>480.78</v>
      </c>
      <c r="D4865" s="635"/>
    </row>
    <row r="4866" spans="1:4" x14ac:dyDescent="0.2">
      <c r="A4866" s="635" t="s">
        <v>5168</v>
      </c>
      <c r="B4866" s="636">
        <v>109</v>
      </c>
      <c r="C4866" s="637">
        <v>447.64</v>
      </c>
      <c r="D4866" s="635"/>
    </row>
    <row r="4867" spans="1:4" x14ac:dyDescent="0.2">
      <c r="A4867" s="635" t="s">
        <v>5169</v>
      </c>
      <c r="B4867" s="636">
        <v>105</v>
      </c>
      <c r="C4867" s="637">
        <v>243.92</v>
      </c>
      <c r="D4867" s="635"/>
    </row>
    <row r="4868" spans="1:4" x14ac:dyDescent="0.2">
      <c r="A4868" s="635" t="s">
        <v>5170</v>
      </c>
      <c r="B4868" s="636">
        <v>193</v>
      </c>
      <c r="C4868" s="637">
        <v>383.02</v>
      </c>
      <c r="D4868" s="635"/>
    </row>
    <row r="4869" spans="1:4" x14ac:dyDescent="0.2">
      <c r="A4869" s="635" t="s">
        <v>5171</v>
      </c>
      <c r="B4869" s="636">
        <v>169</v>
      </c>
      <c r="C4869" s="637">
        <v>259.14999999999998</v>
      </c>
      <c r="D4869" s="635"/>
    </row>
    <row r="4870" spans="1:4" x14ac:dyDescent="0.2">
      <c r="A4870" s="635" t="s">
        <v>5172</v>
      </c>
      <c r="B4870" s="636">
        <v>192</v>
      </c>
      <c r="C4870" s="637">
        <v>491.74</v>
      </c>
      <c r="D4870" s="635"/>
    </row>
    <row r="4871" spans="1:4" x14ac:dyDescent="0.2">
      <c r="A4871" s="635" t="s">
        <v>5173</v>
      </c>
      <c r="B4871" s="636">
        <v>449</v>
      </c>
      <c r="C4871" s="637">
        <v>0</v>
      </c>
      <c r="D4871" s="635"/>
    </row>
    <row r="4872" spans="1:4" x14ac:dyDescent="0.2">
      <c r="A4872" s="635" t="s">
        <v>5174</v>
      </c>
      <c r="B4872" s="636">
        <v>241</v>
      </c>
      <c r="C4872" s="637">
        <v>0</v>
      </c>
      <c r="D4872" s="635"/>
    </row>
    <row r="4873" spans="1:4" x14ac:dyDescent="0.2">
      <c r="A4873" s="635" t="s">
        <v>5175</v>
      </c>
      <c r="B4873" s="636">
        <v>139</v>
      </c>
      <c r="C4873" s="637">
        <v>298.83</v>
      </c>
      <c r="D4873" s="635"/>
    </row>
    <row r="4874" spans="1:4" x14ac:dyDescent="0.2">
      <c r="A4874" s="635" t="s">
        <v>5176</v>
      </c>
      <c r="B4874" s="636">
        <v>259</v>
      </c>
      <c r="C4874" s="637">
        <v>712.15</v>
      </c>
      <c r="D4874" s="635"/>
    </row>
    <row r="4875" spans="1:4" x14ac:dyDescent="0.2">
      <c r="A4875" s="635" t="s">
        <v>5177</v>
      </c>
      <c r="B4875" s="636">
        <v>151</v>
      </c>
      <c r="C4875" s="637">
        <v>221</v>
      </c>
      <c r="D4875" s="635"/>
    </row>
    <row r="4876" spans="1:4" x14ac:dyDescent="0.2">
      <c r="A4876" s="635" t="s">
        <v>5178</v>
      </c>
      <c r="B4876" s="636">
        <v>175</v>
      </c>
      <c r="C4876" s="637">
        <v>631.29999999999995</v>
      </c>
      <c r="D4876" s="635"/>
    </row>
    <row r="4877" spans="1:4" x14ac:dyDescent="0.2">
      <c r="A4877" s="635" t="s">
        <v>5179</v>
      </c>
      <c r="B4877" s="636">
        <v>207</v>
      </c>
      <c r="C4877" s="637">
        <v>182.15</v>
      </c>
      <c r="D4877" s="635"/>
    </row>
    <row r="4878" spans="1:4" x14ac:dyDescent="0.2">
      <c r="A4878" s="635" t="s">
        <v>5180</v>
      </c>
      <c r="B4878" s="636">
        <v>179</v>
      </c>
      <c r="C4878" s="637">
        <v>247.16</v>
      </c>
      <c r="D4878" s="635"/>
    </row>
    <row r="4879" spans="1:4" x14ac:dyDescent="0.2">
      <c r="A4879" s="635" t="s">
        <v>5181</v>
      </c>
      <c r="B4879" s="636">
        <v>355</v>
      </c>
      <c r="C4879" s="637">
        <v>391.97</v>
      </c>
      <c r="D4879" s="635"/>
    </row>
    <row r="4880" spans="1:4" x14ac:dyDescent="0.2">
      <c r="A4880" s="635" t="s">
        <v>5182</v>
      </c>
      <c r="B4880" s="636">
        <v>407</v>
      </c>
      <c r="C4880" s="637">
        <v>260.38</v>
      </c>
      <c r="D4880" s="635"/>
    </row>
    <row r="4881" spans="1:4" x14ac:dyDescent="0.2">
      <c r="A4881" s="635" t="s">
        <v>5183</v>
      </c>
      <c r="B4881" s="636">
        <v>183</v>
      </c>
      <c r="C4881" s="637">
        <v>363.38</v>
      </c>
      <c r="D4881" s="635"/>
    </row>
    <row r="4882" spans="1:4" x14ac:dyDescent="0.2">
      <c r="A4882" s="635" t="s">
        <v>5184</v>
      </c>
      <c r="B4882" s="636">
        <v>270</v>
      </c>
      <c r="C4882" s="637">
        <v>203.45</v>
      </c>
      <c r="D4882" s="635"/>
    </row>
    <row r="4883" spans="1:4" x14ac:dyDescent="0.2">
      <c r="A4883" s="635" t="s">
        <v>5185</v>
      </c>
      <c r="B4883" s="636">
        <v>185</v>
      </c>
      <c r="C4883" s="637">
        <v>363.21</v>
      </c>
      <c r="D4883" s="635"/>
    </row>
    <row r="4884" spans="1:4" x14ac:dyDescent="0.2">
      <c r="A4884" s="635" t="s">
        <v>5186</v>
      </c>
      <c r="B4884" s="636">
        <v>360</v>
      </c>
      <c r="C4884" s="637">
        <v>0</v>
      </c>
      <c r="D4884" s="635"/>
    </row>
    <row r="4885" spans="1:4" x14ac:dyDescent="0.2">
      <c r="A4885" s="635" t="s">
        <v>5187</v>
      </c>
      <c r="B4885" s="636">
        <v>173</v>
      </c>
      <c r="C4885" s="637">
        <v>36.450000000000003</v>
      </c>
      <c r="D4885" s="635"/>
    </row>
    <row r="4886" spans="1:4" x14ac:dyDescent="0.2">
      <c r="A4886" s="635" t="s">
        <v>5188</v>
      </c>
      <c r="B4886" s="636">
        <v>367</v>
      </c>
      <c r="C4886" s="637">
        <v>0</v>
      </c>
      <c r="D4886" s="635"/>
    </row>
    <row r="4887" spans="1:4" x14ac:dyDescent="0.2">
      <c r="A4887" s="635" t="s">
        <v>5189</v>
      </c>
      <c r="B4887" s="636">
        <v>133</v>
      </c>
      <c r="C4887" s="637">
        <v>274.92</v>
      </c>
      <c r="D4887" s="635"/>
    </row>
    <row r="4888" spans="1:4" x14ac:dyDescent="0.2">
      <c r="A4888" s="635" t="s">
        <v>5190</v>
      </c>
      <c r="B4888" s="636">
        <v>126</v>
      </c>
      <c r="C4888" s="637">
        <v>172.15</v>
      </c>
      <c r="D4888" s="635"/>
    </row>
    <row r="4889" spans="1:4" x14ac:dyDescent="0.2">
      <c r="A4889" s="635" t="s">
        <v>5191</v>
      </c>
      <c r="B4889" s="636">
        <v>282</v>
      </c>
      <c r="C4889" s="637">
        <v>0</v>
      </c>
      <c r="D4889" s="635"/>
    </row>
    <row r="4890" spans="1:4" x14ac:dyDescent="0.2">
      <c r="A4890" s="635" t="s">
        <v>5192</v>
      </c>
      <c r="B4890" s="636">
        <v>326</v>
      </c>
      <c r="C4890" s="637">
        <v>0</v>
      </c>
      <c r="D4890" s="635"/>
    </row>
    <row r="4891" spans="1:4" x14ac:dyDescent="0.2">
      <c r="A4891" s="635" t="s">
        <v>5193</v>
      </c>
      <c r="B4891" s="636">
        <v>143</v>
      </c>
      <c r="C4891" s="637">
        <v>440.63</v>
      </c>
      <c r="D4891" s="635"/>
    </row>
    <row r="4892" spans="1:4" x14ac:dyDescent="0.2">
      <c r="A4892" s="635" t="s">
        <v>5194</v>
      </c>
      <c r="B4892" s="636">
        <v>387</v>
      </c>
      <c r="C4892" s="637">
        <v>0</v>
      </c>
      <c r="D4892" s="635"/>
    </row>
    <row r="4893" spans="1:4" x14ac:dyDescent="0.2">
      <c r="A4893" s="635" t="s">
        <v>5195</v>
      </c>
      <c r="B4893" s="636">
        <v>261</v>
      </c>
      <c r="C4893" s="637">
        <v>217.37</v>
      </c>
      <c r="D4893" s="635"/>
    </row>
    <row r="4894" spans="1:4" x14ac:dyDescent="0.2">
      <c r="A4894" s="635" t="s">
        <v>5196</v>
      </c>
      <c r="B4894" s="636">
        <v>560</v>
      </c>
      <c r="C4894" s="637">
        <v>0</v>
      </c>
      <c r="D4894" s="635"/>
    </row>
    <row r="4895" spans="1:4" x14ac:dyDescent="0.2">
      <c r="A4895" s="635" t="s">
        <v>5197</v>
      </c>
      <c r="B4895" s="636">
        <v>193</v>
      </c>
      <c r="C4895" s="637">
        <v>54.46</v>
      </c>
      <c r="D4895" s="635"/>
    </row>
    <row r="4896" spans="1:4" x14ac:dyDescent="0.2">
      <c r="A4896" s="635" t="s">
        <v>5198</v>
      </c>
      <c r="B4896" s="636">
        <v>227</v>
      </c>
      <c r="C4896" s="637">
        <v>645.84</v>
      </c>
      <c r="D4896" s="635"/>
    </row>
    <row r="4897" spans="1:4" x14ac:dyDescent="0.2">
      <c r="A4897" s="635" t="s">
        <v>5199</v>
      </c>
      <c r="B4897" s="636">
        <v>224</v>
      </c>
      <c r="C4897" s="637">
        <v>14.58</v>
      </c>
      <c r="D4897" s="635"/>
    </row>
    <row r="4898" spans="1:4" x14ac:dyDescent="0.2">
      <c r="A4898" s="635" t="s">
        <v>5200</v>
      </c>
      <c r="B4898" s="636">
        <v>114</v>
      </c>
      <c r="C4898" s="637">
        <v>0</v>
      </c>
      <c r="D4898" s="635"/>
    </row>
    <row r="4899" spans="1:4" x14ac:dyDescent="0.2">
      <c r="A4899" s="635" t="s">
        <v>5201</v>
      </c>
      <c r="B4899" s="636">
        <v>416</v>
      </c>
      <c r="C4899" s="637">
        <v>0</v>
      </c>
      <c r="D4899" s="635"/>
    </row>
    <row r="4900" spans="1:4" x14ac:dyDescent="0.2">
      <c r="A4900" s="635" t="s">
        <v>5202</v>
      </c>
      <c r="B4900" s="636">
        <v>264</v>
      </c>
      <c r="C4900" s="637">
        <v>298</v>
      </c>
      <c r="D4900" s="635"/>
    </row>
    <row r="4901" spans="1:4" x14ac:dyDescent="0.2">
      <c r="A4901" s="635" t="s">
        <v>5203</v>
      </c>
      <c r="B4901" s="636">
        <v>631</v>
      </c>
      <c r="C4901" s="637">
        <v>2.19</v>
      </c>
      <c r="D4901" s="635"/>
    </row>
    <row r="4902" spans="1:4" x14ac:dyDescent="0.2">
      <c r="A4902" s="635" t="s">
        <v>5204</v>
      </c>
      <c r="B4902" s="636">
        <v>306</v>
      </c>
      <c r="C4902" s="637">
        <v>418.19</v>
      </c>
      <c r="D4902" s="635"/>
    </row>
    <row r="4903" spans="1:4" x14ac:dyDescent="0.2">
      <c r="A4903" s="635" t="s">
        <v>5205</v>
      </c>
      <c r="B4903" s="636">
        <v>139</v>
      </c>
      <c r="C4903" s="637">
        <v>60.25</v>
      </c>
      <c r="D4903" s="635"/>
    </row>
    <row r="4904" spans="1:4" x14ac:dyDescent="0.2">
      <c r="A4904" s="635" t="s">
        <v>5206</v>
      </c>
      <c r="B4904" s="636">
        <v>334</v>
      </c>
      <c r="C4904" s="637">
        <v>0</v>
      </c>
      <c r="D4904" s="635"/>
    </row>
    <row r="4905" spans="1:4" x14ac:dyDescent="0.2">
      <c r="A4905" s="635" t="s">
        <v>5207</v>
      </c>
      <c r="B4905" s="636">
        <v>288</v>
      </c>
      <c r="C4905" s="637">
        <v>0</v>
      </c>
      <c r="D4905" s="635"/>
    </row>
    <row r="4906" spans="1:4" x14ac:dyDescent="0.2">
      <c r="A4906" s="635" t="s">
        <v>5208</v>
      </c>
      <c r="B4906" s="636">
        <v>275</v>
      </c>
      <c r="C4906" s="637">
        <v>48.82</v>
      </c>
      <c r="D4906" s="635"/>
    </row>
    <row r="4907" spans="1:4" x14ac:dyDescent="0.2">
      <c r="A4907" s="635" t="s">
        <v>5209</v>
      </c>
      <c r="B4907" s="636">
        <v>81</v>
      </c>
      <c r="C4907" s="637">
        <v>112.57</v>
      </c>
      <c r="D4907" s="635"/>
    </row>
    <row r="4908" spans="1:4" x14ac:dyDescent="0.2">
      <c r="A4908" s="635" t="s">
        <v>5210</v>
      </c>
      <c r="B4908" s="636">
        <v>277</v>
      </c>
      <c r="C4908" s="637">
        <v>0</v>
      </c>
      <c r="D4908" s="635"/>
    </row>
    <row r="4909" spans="1:4" x14ac:dyDescent="0.2">
      <c r="A4909" s="635" t="s">
        <v>5211</v>
      </c>
      <c r="B4909" s="636">
        <v>361</v>
      </c>
      <c r="C4909" s="637">
        <v>0</v>
      </c>
      <c r="D4909" s="635"/>
    </row>
    <row r="4910" spans="1:4" x14ac:dyDescent="0.2">
      <c r="A4910" s="635" t="s">
        <v>5212</v>
      </c>
      <c r="B4910" s="636">
        <v>162</v>
      </c>
      <c r="C4910" s="637">
        <v>221.99</v>
      </c>
      <c r="D4910" s="635"/>
    </row>
    <row r="4911" spans="1:4" x14ac:dyDescent="0.2">
      <c r="A4911" s="635" t="s">
        <v>5213</v>
      </c>
      <c r="B4911" s="636">
        <v>180</v>
      </c>
      <c r="C4911" s="637">
        <v>717.04</v>
      </c>
      <c r="D4911" s="635"/>
    </row>
    <row r="4912" spans="1:4" x14ac:dyDescent="0.2">
      <c r="A4912" s="635" t="s">
        <v>5214</v>
      </c>
      <c r="B4912" s="636">
        <v>953</v>
      </c>
      <c r="C4912" s="637">
        <v>7.44</v>
      </c>
      <c r="D4912" s="635"/>
    </row>
    <row r="4913" spans="1:4" x14ac:dyDescent="0.2">
      <c r="A4913" s="635" t="s">
        <v>5215</v>
      </c>
      <c r="B4913" s="636">
        <v>364</v>
      </c>
      <c r="C4913" s="637">
        <v>454.19</v>
      </c>
      <c r="D4913" s="635"/>
    </row>
    <row r="4914" spans="1:4" x14ac:dyDescent="0.2">
      <c r="A4914" s="635" t="s">
        <v>5216</v>
      </c>
      <c r="B4914" s="636">
        <v>540</v>
      </c>
      <c r="C4914" s="637">
        <v>890.48</v>
      </c>
      <c r="D4914" s="635"/>
    </row>
    <row r="4915" spans="1:4" x14ac:dyDescent="0.2">
      <c r="A4915" s="635" t="s">
        <v>5217</v>
      </c>
      <c r="B4915" s="636">
        <v>449</v>
      </c>
      <c r="C4915" s="637">
        <v>153.47</v>
      </c>
      <c r="D4915" s="635"/>
    </row>
    <row r="4916" spans="1:4" x14ac:dyDescent="0.2">
      <c r="A4916" s="635" t="s">
        <v>5218</v>
      </c>
      <c r="B4916" s="636">
        <v>153</v>
      </c>
      <c r="C4916" s="637">
        <v>602.79999999999995</v>
      </c>
      <c r="D4916" s="635"/>
    </row>
    <row r="4917" spans="1:4" x14ac:dyDescent="0.2">
      <c r="A4917" s="635" t="s">
        <v>5219</v>
      </c>
      <c r="B4917" s="636">
        <v>445</v>
      </c>
      <c r="C4917" s="637">
        <v>0</v>
      </c>
      <c r="D4917" s="635"/>
    </row>
    <row r="4918" spans="1:4" x14ac:dyDescent="0.2">
      <c r="A4918" s="635" t="s">
        <v>5220</v>
      </c>
      <c r="B4918" s="636">
        <v>386</v>
      </c>
      <c r="C4918" s="637">
        <v>0</v>
      </c>
      <c r="D4918" s="635"/>
    </row>
    <row r="4919" spans="1:4" x14ac:dyDescent="0.2">
      <c r="A4919" s="635" t="s">
        <v>5221</v>
      </c>
      <c r="B4919" s="636">
        <v>234</v>
      </c>
      <c r="C4919" s="637">
        <v>387.45</v>
      </c>
      <c r="D4919" s="635"/>
    </row>
    <row r="4920" spans="1:4" x14ac:dyDescent="0.2">
      <c r="A4920" s="635" t="s">
        <v>5222</v>
      </c>
      <c r="B4920" s="636">
        <v>454</v>
      </c>
      <c r="C4920" s="637">
        <v>0</v>
      </c>
      <c r="D4920" s="635"/>
    </row>
    <row r="4921" spans="1:4" x14ac:dyDescent="0.2">
      <c r="A4921" s="635" t="s">
        <v>5223</v>
      </c>
      <c r="B4921" s="636">
        <v>84</v>
      </c>
      <c r="C4921" s="637">
        <v>331.95</v>
      </c>
      <c r="D4921" s="635"/>
    </row>
    <row r="4922" spans="1:4" x14ac:dyDescent="0.2">
      <c r="A4922" s="635" t="s">
        <v>5224</v>
      </c>
      <c r="B4922" s="636">
        <v>203</v>
      </c>
      <c r="C4922" s="637">
        <v>0</v>
      </c>
      <c r="D4922" s="635"/>
    </row>
    <row r="4923" spans="1:4" x14ac:dyDescent="0.2">
      <c r="A4923" s="635" t="s">
        <v>5225</v>
      </c>
      <c r="B4923" s="636">
        <v>495</v>
      </c>
      <c r="C4923" s="637">
        <v>369.69</v>
      </c>
      <c r="D4923" s="635"/>
    </row>
    <row r="4924" spans="1:4" x14ac:dyDescent="0.2">
      <c r="A4924" s="635" t="s">
        <v>5226</v>
      </c>
      <c r="B4924" s="636">
        <v>686</v>
      </c>
      <c r="C4924" s="637">
        <v>0</v>
      </c>
      <c r="D4924" s="635"/>
    </row>
    <row r="4925" spans="1:4" x14ac:dyDescent="0.2">
      <c r="A4925" s="635" t="s">
        <v>5227</v>
      </c>
      <c r="B4925" s="636">
        <v>274</v>
      </c>
      <c r="C4925" s="637">
        <v>178.09</v>
      </c>
      <c r="D4925" s="635"/>
    </row>
    <row r="4926" spans="1:4" x14ac:dyDescent="0.2">
      <c r="A4926" s="635" t="s">
        <v>5228</v>
      </c>
      <c r="B4926" s="636">
        <v>257</v>
      </c>
      <c r="C4926" s="637">
        <v>759.06</v>
      </c>
      <c r="D4926" s="635"/>
    </row>
    <row r="4927" spans="1:4" x14ac:dyDescent="0.2">
      <c r="A4927" s="635" t="s">
        <v>5229</v>
      </c>
      <c r="B4927" s="636">
        <v>271</v>
      </c>
      <c r="C4927" s="637">
        <v>625.4</v>
      </c>
      <c r="D4927" s="635"/>
    </row>
    <row r="4928" spans="1:4" x14ac:dyDescent="0.2">
      <c r="A4928" s="635" t="s">
        <v>5230</v>
      </c>
      <c r="B4928" s="636">
        <v>110</v>
      </c>
      <c r="C4928" s="637">
        <v>88.77</v>
      </c>
      <c r="D4928" s="635"/>
    </row>
    <row r="4929" spans="1:4" x14ac:dyDescent="0.2">
      <c r="A4929" s="635" t="s">
        <v>5231</v>
      </c>
      <c r="B4929" s="636">
        <v>199</v>
      </c>
      <c r="C4929" s="637">
        <v>23.55</v>
      </c>
      <c r="D4929" s="635"/>
    </row>
    <row r="4930" spans="1:4" x14ac:dyDescent="0.2">
      <c r="A4930" s="635" t="s">
        <v>5232</v>
      </c>
      <c r="B4930" s="636">
        <v>361</v>
      </c>
      <c r="C4930" s="637">
        <v>1254.9000000000001</v>
      </c>
      <c r="D4930" s="635"/>
    </row>
    <row r="4931" spans="1:4" x14ac:dyDescent="0.2">
      <c r="A4931" s="635" t="s">
        <v>5233</v>
      </c>
      <c r="B4931" s="636">
        <v>278</v>
      </c>
      <c r="C4931" s="637">
        <v>886.68</v>
      </c>
      <c r="D4931" s="635"/>
    </row>
    <row r="4932" spans="1:4" x14ac:dyDescent="0.2">
      <c r="A4932" s="635" t="s">
        <v>5234</v>
      </c>
      <c r="B4932" s="636">
        <v>353</v>
      </c>
      <c r="C4932" s="637">
        <v>93.08</v>
      </c>
      <c r="D4932" s="635"/>
    </row>
    <row r="4933" spans="1:4" x14ac:dyDescent="0.2">
      <c r="A4933" s="635" t="s">
        <v>5235</v>
      </c>
      <c r="B4933" s="636">
        <v>147</v>
      </c>
      <c r="C4933" s="637">
        <v>80.11</v>
      </c>
      <c r="D4933" s="635"/>
    </row>
    <row r="4934" spans="1:4" x14ac:dyDescent="0.2">
      <c r="A4934" s="635" t="s">
        <v>5236</v>
      </c>
      <c r="B4934" s="636">
        <v>359</v>
      </c>
      <c r="C4934" s="637">
        <v>0</v>
      </c>
      <c r="D4934" s="635"/>
    </row>
    <row r="4935" spans="1:4" x14ac:dyDescent="0.2">
      <c r="A4935" s="635" t="s">
        <v>5237</v>
      </c>
      <c r="B4935" s="636">
        <v>339</v>
      </c>
      <c r="C4935" s="637">
        <v>523.6</v>
      </c>
      <c r="D4935" s="635"/>
    </row>
    <row r="4936" spans="1:4" x14ac:dyDescent="0.2">
      <c r="A4936" s="635" t="s">
        <v>5238</v>
      </c>
      <c r="B4936" s="636">
        <v>172</v>
      </c>
      <c r="C4936" s="637">
        <v>564.78</v>
      </c>
      <c r="D4936" s="635"/>
    </row>
    <row r="4937" spans="1:4" x14ac:dyDescent="0.2">
      <c r="A4937" s="635" t="s">
        <v>5239</v>
      </c>
      <c r="B4937" s="636">
        <v>162</v>
      </c>
      <c r="C4937" s="637">
        <v>9.35</v>
      </c>
      <c r="D4937" s="635"/>
    </row>
    <row r="4938" spans="1:4" x14ac:dyDescent="0.2">
      <c r="A4938" s="635" t="s">
        <v>5240</v>
      </c>
      <c r="B4938" s="636">
        <v>250</v>
      </c>
      <c r="C4938" s="637">
        <v>0</v>
      </c>
      <c r="D4938" s="635"/>
    </row>
    <row r="4939" spans="1:4" x14ac:dyDescent="0.2">
      <c r="A4939" s="635" t="s">
        <v>5241</v>
      </c>
      <c r="B4939" s="636">
        <v>417</v>
      </c>
      <c r="C4939" s="637">
        <v>0</v>
      </c>
      <c r="D4939" s="635"/>
    </row>
    <row r="4940" spans="1:4" x14ac:dyDescent="0.2">
      <c r="A4940" s="635" t="s">
        <v>5242</v>
      </c>
      <c r="B4940" s="636">
        <v>282</v>
      </c>
      <c r="C4940" s="637">
        <v>0</v>
      </c>
      <c r="D4940" s="635"/>
    </row>
    <row r="4941" spans="1:4" x14ac:dyDescent="0.2">
      <c r="A4941" s="635" t="s">
        <v>5243</v>
      </c>
      <c r="B4941" s="636">
        <v>458</v>
      </c>
      <c r="C4941" s="637">
        <v>0</v>
      </c>
      <c r="D4941" s="635"/>
    </row>
    <row r="4942" spans="1:4" x14ac:dyDescent="0.2">
      <c r="A4942" s="635" t="s">
        <v>5244</v>
      </c>
      <c r="B4942" s="636">
        <v>176</v>
      </c>
      <c r="C4942" s="637">
        <v>0</v>
      </c>
      <c r="D4942" s="635"/>
    </row>
    <row r="4943" spans="1:4" x14ac:dyDescent="0.2">
      <c r="A4943" s="635" t="s">
        <v>5245</v>
      </c>
      <c r="B4943" s="636">
        <v>418</v>
      </c>
      <c r="C4943" s="637">
        <v>462.25</v>
      </c>
      <c r="D4943" s="635"/>
    </row>
    <row r="4944" spans="1:4" x14ac:dyDescent="0.2">
      <c r="A4944" s="635" t="s">
        <v>5246</v>
      </c>
      <c r="B4944" s="636">
        <v>279</v>
      </c>
      <c r="C4944" s="637">
        <v>369.19</v>
      </c>
      <c r="D4944" s="635"/>
    </row>
    <row r="4945" spans="1:4" x14ac:dyDescent="0.2">
      <c r="A4945" s="635" t="s">
        <v>5247</v>
      </c>
      <c r="B4945" s="636">
        <v>150</v>
      </c>
      <c r="C4945" s="637">
        <v>41.2</v>
      </c>
      <c r="D4945" s="635"/>
    </row>
    <row r="4946" spans="1:4" x14ac:dyDescent="0.2">
      <c r="A4946" s="635" t="s">
        <v>5248</v>
      </c>
      <c r="B4946" s="636">
        <v>231</v>
      </c>
      <c r="C4946" s="637">
        <v>18.37</v>
      </c>
      <c r="D4946" s="635"/>
    </row>
    <row r="4947" spans="1:4" x14ac:dyDescent="0.2">
      <c r="A4947" s="635" t="s">
        <v>5249</v>
      </c>
      <c r="B4947" s="636">
        <v>304</v>
      </c>
      <c r="C4947" s="637">
        <v>179</v>
      </c>
      <c r="D4947" s="635"/>
    </row>
    <row r="4948" spans="1:4" x14ac:dyDescent="0.2">
      <c r="A4948" s="635" t="s">
        <v>5250</v>
      </c>
      <c r="B4948" s="636">
        <v>390</v>
      </c>
      <c r="C4948" s="637">
        <v>0</v>
      </c>
      <c r="D4948" s="635"/>
    </row>
    <row r="4949" spans="1:4" x14ac:dyDescent="0.2">
      <c r="A4949" s="635" t="s">
        <v>5251</v>
      </c>
      <c r="B4949" s="636">
        <v>274</v>
      </c>
      <c r="C4949" s="637">
        <v>0</v>
      </c>
      <c r="D4949" s="635"/>
    </row>
    <row r="4950" spans="1:4" x14ac:dyDescent="0.2">
      <c r="A4950" s="635" t="s">
        <v>5252</v>
      </c>
      <c r="B4950" s="636">
        <v>386</v>
      </c>
      <c r="C4950" s="637">
        <v>0</v>
      </c>
      <c r="D4950" s="635"/>
    </row>
    <row r="4951" spans="1:4" x14ac:dyDescent="0.2">
      <c r="A4951" s="635" t="s">
        <v>5253</v>
      </c>
      <c r="B4951" s="636">
        <v>223</v>
      </c>
      <c r="C4951" s="637">
        <v>12.93</v>
      </c>
      <c r="D4951" s="635"/>
    </row>
    <row r="4952" spans="1:4" x14ac:dyDescent="0.2">
      <c r="A4952" s="635" t="s">
        <v>5254</v>
      </c>
      <c r="B4952" s="636">
        <v>222</v>
      </c>
      <c r="C4952" s="637">
        <v>0</v>
      </c>
      <c r="D4952" s="635"/>
    </row>
    <row r="4953" spans="1:4" x14ac:dyDescent="0.2">
      <c r="A4953" s="635" t="s">
        <v>5255</v>
      </c>
      <c r="B4953" s="636">
        <v>174</v>
      </c>
      <c r="C4953" s="637">
        <v>584.84</v>
      </c>
      <c r="D4953" s="635"/>
    </row>
    <row r="4954" spans="1:4" x14ac:dyDescent="0.2">
      <c r="A4954" s="635" t="s">
        <v>5256</v>
      </c>
      <c r="B4954" s="636">
        <v>218</v>
      </c>
      <c r="C4954" s="637">
        <v>773.51</v>
      </c>
      <c r="D4954" s="635"/>
    </row>
    <row r="4955" spans="1:4" x14ac:dyDescent="0.2">
      <c r="A4955" s="635" t="s">
        <v>5257</v>
      </c>
      <c r="B4955" s="636">
        <v>144</v>
      </c>
      <c r="C4955" s="637">
        <v>192.98</v>
      </c>
      <c r="D4955" s="635"/>
    </row>
    <row r="4956" spans="1:4" x14ac:dyDescent="0.2">
      <c r="A4956" s="635" t="s">
        <v>5258</v>
      </c>
      <c r="B4956" s="636">
        <v>203</v>
      </c>
      <c r="C4956" s="637">
        <v>448.16</v>
      </c>
      <c r="D4956" s="635"/>
    </row>
    <row r="4957" spans="1:4" x14ac:dyDescent="0.2">
      <c r="A4957" s="635" t="s">
        <v>5259</v>
      </c>
      <c r="B4957" s="636">
        <v>240</v>
      </c>
      <c r="C4957" s="637">
        <v>119.41</v>
      </c>
      <c r="D4957" s="635"/>
    </row>
    <row r="4958" spans="1:4" x14ac:dyDescent="0.2">
      <c r="A4958" s="635" t="s">
        <v>5260</v>
      </c>
      <c r="B4958" s="636">
        <v>174</v>
      </c>
      <c r="C4958" s="637">
        <v>134.11000000000001</v>
      </c>
      <c r="D4958" s="635"/>
    </row>
    <row r="4959" spans="1:4" x14ac:dyDescent="0.2">
      <c r="A4959" s="635" t="s">
        <v>5261</v>
      </c>
      <c r="B4959" s="636">
        <v>49</v>
      </c>
      <c r="C4959" s="637">
        <v>2.82</v>
      </c>
      <c r="D4959" s="635"/>
    </row>
    <row r="4960" spans="1:4" x14ac:dyDescent="0.2">
      <c r="A4960" s="635" t="s">
        <v>5262</v>
      </c>
      <c r="B4960" s="636">
        <v>290</v>
      </c>
      <c r="C4960" s="637">
        <v>0</v>
      </c>
      <c r="D4960" s="635"/>
    </row>
    <row r="4961" spans="1:4" x14ac:dyDescent="0.2">
      <c r="A4961" s="635" t="s">
        <v>5263</v>
      </c>
      <c r="B4961" s="636">
        <v>386</v>
      </c>
      <c r="C4961" s="637">
        <v>437.05</v>
      </c>
      <c r="D4961" s="635"/>
    </row>
    <row r="4962" spans="1:4" x14ac:dyDescent="0.2">
      <c r="A4962" s="635" t="s">
        <v>5264</v>
      </c>
      <c r="B4962" s="636">
        <v>380</v>
      </c>
      <c r="C4962" s="637">
        <v>898.35</v>
      </c>
      <c r="D4962" s="635"/>
    </row>
    <row r="4963" spans="1:4" x14ac:dyDescent="0.2">
      <c r="A4963" s="635" t="s">
        <v>5265</v>
      </c>
      <c r="B4963" s="636">
        <v>140</v>
      </c>
      <c r="C4963" s="637">
        <v>0</v>
      </c>
      <c r="D4963" s="635"/>
    </row>
    <row r="4964" spans="1:4" x14ac:dyDescent="0.2">
      <c r="A4964" s="635" t="s">
        <v>5266</v>
      </c>
      <c r="B4964" s="636">
        <v>247</v>
      </c>
      <c r="C4964" s="637">
        <v>0</v>
      </c>
      <c r="D4964" s="635"/>
    </row>
    <row r="4965" spans="1:4" x14ac:dyDescent="0.2">
      <c r="A4965" s="635" t="s">
        <v>5267</v>
      </c>
      <c r="B4965" s="636">
        <v>200</v>
      </c>
      <c r="C4965" s="637">
        <v>652.70000000000005</v>
      </c>
      <c r="D4965" s="635"/>
    </row>
    <row r="4966" spans="1:4" x14ac:dyDescent="0.2">
      <c r="A4966" s="635" t="s">
        <v>5268</v>
      </c>
      <c r="B4966" s="636">
        <v>622</v>
      </c>
      <c r="C4966" s="637">
        <v>1894.08</v>
      </c>
      <c r="D4966" s="635"/>
    </row>
    <row r="4967" spans="1:4" x14ac:dyDescent="0.2">
      <c r="A4967" s="635" t="s">
        <v>5269</v>
      </c>
      <c r="B4967" s="636">
        <v>110</v>
      </c>
      <c r="C4967" s="637">
        <v>0</v>
      </c>
      <c r="D4967" s="635"/>
    </row>
    <row r="4968" spans="1:4" x14ac:dyDescent="0.2">
      <c r="A4968" s="635" t="s">
        <v>5270</v>
      </c>
      <c r="B4968" s="636">
        <v>65</v>
      </c>
      <c r="C4968" s="637">
        <v>0</v>
      </c>
      <c r="D4968" s="635"/>
    </row>
    <row r="4969" spans="1:4" x14ac:dyDescent="0.2">
      <c r="A4969" s="635" t="s">
        <v>5271</v>
      </c>
      <c r="B4969" s="636">
        <v>149</v>
      </c>
      <c r="C4969" s="637">
        <v>518.78</v>
      </c>
      <c r="D4969" s="635"/>
    </row>
    <row r="4970" spans="1:4" x14ac:dyDescent="0.2">
      <c r="A4970" s="635" t="s">
        <v>5272</v>
      </c>
      <c r="B4970" s="636">
        <v>178</v>
      </c>
      <c r="C4970" s="637">
        <v>469.57</v>
      </c>
      <c r="D4970" s="635"/>
    </row>
    <row r="4971" spans="1:4" x14ac:dyDescent="0.2">
      <c r="A4971" s="635" t="s">
        <v>5273</v>
      </c>
      <c r="B4971" s="636">
        <v>158</v>
      </c>
      <c r="C4971" s="637">
        <v>0</v>
      </c>
      <c r="D4971" s="635"/>
    </row>
    <row r="4972" spans="1:4" x14ac:dyDescent="0.2">
      <c r="A4972" s="635" t="s">
        <v>5274</v>
      </c>
      <c r="B4972" s="636">
        <v>92</v>
      </c>
      <c r="C4972" s="637">
        <v>28.24</v>
      </c>
      <c r="D4972" s="635"/>
    </row>
    <row r="4973" spans="1:4" x14ac:dyDescent="0.2">
      <c r="A4973" s="635" t="s">
        <v>5275</v>
      </c>
      <c r="B4973" s="636">
        <v>445</v>
      </c>
      <c r="C4973" s="637">
        <v>1561.45</v>
      </c>
      <c r="D4973" s="635"/>
    </row>
    <row r="4974" spans="1:4" x14ac:dyDescent="0.2">
      <c r="A4974" s="635" t="s">
        <v>5276</v>
      </c>
      <c r="B4974" s="636">
        <v>165</v>
      </c>
      <c r="C4974" s="637">
        <v>612.79</v>
      </c>
      <c r="D4974" s="635"/>
    </row>
    <row r="4975" spans="1:4" x14ac:dyDescent="0.2">
      <c r="A4975" s="635" t="s">
        <v>5277</v>
      </c>
      <c r="B4975" s="636">
        <v>171</v>
      </c>
      <c r="C4975" s="637">
        <v>332.85</v>
      </c>
      <c r="D4975" s="635"/>
    </row>
    <row r="4976" spans="1:4" x14ac:dyDescent="0.2">
      <c r="A4976" s="635" t="s">
        <v>5278</v>
      </c>
      <c r="B4976" s="636">
        <v>499</v>
      </c>
      <c r="C4976" s="637">
        <v>1484.78</v>
      </c>
      <c r="D4976" s="635"/>
    </row>
    <row r="4977" spans="1:4" x14ac:dyDescent="0.2">
      <c r="A4977" s="635" t="s">
        <v>5279</v>
      </c>
      <c r="B4977" s="636">
        <v>310</v>
      </c>
      <c r="C4977" s="637">
        <v>0</v>
      </c>
      <c r="D4977" s="635"/>
    </row>
    <row r="4978" spans="1:4" x14ac:dyDescent="0.2">
      <c r="A4978" s="635" t="s">
        <v>5280</v>
      </c>
      <c r="B4978" s="636">
        <v>120</v>
      </c>
      <c r="C4978" s="637">
        <v>72.099999999999994</v>
      </c>
      <c r="D4978" s="635"/>
    </row>
    <row r="4979" spans="1:4" x14ac:dyDescent="0.2">
      <c r="A4979" s="635" t="s">
        <v>5281</v>
      </c>
      <c r="B4979" s="636">
        <v>335</v>
      </c>
      <c r="C4979" s="637">
        <v>352.32</v>
      </c>
      <c r="D4979" s="635"/>
    </row>
    <row r="4980" spans="1:4" x14ac:dyDescent="0.2">
      <c r="A4980" s="635" t="s">
        <v>5282</v>
      </c>
      <c r="B4980" s="636">
        <v>871</v>
      </c>
      <c r="C4980" s="637">
        <v>1699.89</v>
      </c>
      <c r="D4980" s="635"/>
    </row>
    <row r="4981" spans="1:4" x14ac:dyDescent="0.2">
      <c r="A4981" s="635" t="s">
        <v>5283</v>
      </c>
      <c r="B4981" s="636">
        <v>179</v>
      </c>
      <c r="C4981" s="637">
        <v>428.11</v>
      </c>
      <c r="D4981" s="635"/>
    </row>
    <row r="4982" spans="1:4" x14ac:dyDescent="0.2">
      <c r="A4982" s="635" t="s">
        <v>5284</v>
      </c>
      <c r="B4982" s="636">
        <v>201</v>
      </c>
      <c r="C4982" s="637">
        <v>162.61000000000001</v>
      </c>
      <c r="D4982" s="635"/>
    </row>
    <row r="4983" spans="1:4" x14ac:dyDescent="0.2">
      <c r="A4983" s="635" t="s">
        <v>5285</v>
      </c>
      <c r="B4983" s="636">
        <v>325</v>
      </c>
      <c r="C4983" s="637">
        <v>0</v>
      </c>
      <c r="D4983" s="635"/>
    </row>
    <row r="4984" spans="1:4" x14ac:dyDescent="0.2">
      <c r="A4984" s="635" t="s">
        <v>5286</v>
      </c>
      <c r="B4984" s="636">
        <v>344</v>
      </c>
      <c r="C4984" s="637">
        <v>22.33</v>
      </c>
      <c r="D4984" s="635"/>
    </row>
    <row r="4985" spans="1:4" x14ac:dyDescent="0.2">
      <c r="A4985" s="635" t="s">
        <v>5287</v>
      </c>
      <c r="B4985" s="636">
        <v>280</v>
      </c>
      <c r="C4985" s="637">
        <v>171.95</v>
      </c>
      <c r="D4985" s="635"/>
    </row>
    <row r="4986" spans="1:4" x14ac:dyDescent="0.2">
      <c r="A4986" s="635" t="s">
        <v>5288</v>
      </c>
      <c r="B4986" s="636">
        <v>220</v>
      </c>
      <c r="C4986" s="637">
        <v>853.55</v>
      </c>
      <c r="D4986" s="635"/>
    </row>
    <row r="4987" spans="1:4" x14ac:dyDescent="0.2">
      <c r="A4987" s="635" t="s">
        <v>5289</v>
      </c>
      <c r="B4987" s="636">
        <v>203</v>
      </c>
      <c r="C4987" s="637">
        <v>540.38</v>
      </c>
      <c r="D4987" s="635"/>
    </row>
    <row r="4988" spans="1:4" x14ac:dyDescent="0.2">
      <c r="A4988" s="635" t="s">
        <v>5290</v>
      </c>
      <c r="B4988" s="636">
        <v>236</v>
      </c>
      <c r="C4988" s="637">
        <v>41.73</v>
      </c>
      <c r="D4988" s="635"/>
    </row>
    <row r="4989" spans="1:4" x14ac:dyDescent="0.2">
      <c r="A4989" s="635" t="s">
        <v>5291</v>
      </c>
      <c r="B4989" s="636">
        <v>569</v>
      </c>
      <c r="C4989" s="637">
        <v>0</v>
      </c>
      <c r="D4989" s="635"/>
    </row>
    <row r="4990" spans="1:4" x14ac:dyDescent="0.2">
      <c r="A4990" s="635" t="s">
        <v>5292</v>
      </c>
      <c r="B4990" s="636">
        <v>408</v>
      </c>
      <c r="C4990" s="637">
        <v>448.4</v>
      </c>
      <c r="D4990" s="635"/>
    </row>
    <row r="4991" spans="1:4" x14ac:dyDescent="0.2">
      <c r="A4991" s="635" t="s">
        <v>5293</v>
      </c>
      <c r="B4991" s="636">
        <v>424</v>
      </c>
      <c r="C4991" s="637">
        <v>101.56</v>
      </c>
      <c r="D4991" s="635"/>
    </row>
    <row r="4992" spans="1:4" x14ac:dyDescent="0.2">
      <c r="A4992" s="635" t="s">
        <v>5294</v>
      </c>
      <c r="B4992" s="636">
        <v>479</v>
      </c>
      <c r="C4992" s="637">
        <v>0</v>
      </c>
      <c r="D4992" s="635"/>
    </row>
    <row r="4993" spans="1:4" x14ac:dyDescent="0.2">
      <c r="A4993" s="635" t="s">
        <v>5295</v>
      </c>
      <c r="B4993" s="636">
        <v>256</v>
      </c>
      <c r="C4993" s="637">
        <v>426.49</v>
      </c>
      <c r="D4993" s="635"/>
    </row>
    <row r="4994" spans="1:4" x14ac:dyDescent="0.2">
      <c r="A4994" s="635" t="s">
        <v>5296</v>
      </c>
      <c r="B4994" s="636">
        <v>313</v>
      </c>
      <c r="C4994" s="637">
        <v>136.51</v>
      </c>
      <c r="D4994" s="635"/>
    </row>
    <row r="4995" spans="1:4" x14ac:dyDescent="0.2">
      <c r="A4995" s="635" t="s">
        <v>5297</v>
      </c>
      <c r="B4995" s="636">
        <v>144</v>
      </c>
      <c r="C4995" s="637">
        <v>287.11</v>
      </c>
      <c r="D4995" s="635"/>
    </row>
    <row r="4996" spans="1:4" x14ac:dyDescent="0.2">
      <c r="A4996" s="635" t="s">
        <v>5298</v>
      </c>
      <c r="B4996" s="636">
        <v>249</v>
      </c>
      <c r="C4996" s="637">
        <v>658.99</v>
      </c>
      <c r="D4996" s="635"/>
    </row>
    <row r="4997" spans="1:4" x14ac:dyDescent="0.2">
      <c r="A4997" s="635" t="s">
        <v>5299</v>
      </c>
      <c r="B4997" s="636">
        <v>500</v>
      </c>
      <c r="C4997" s="637">
        <v>0</v>
      </c>
      <c r="D4997" s="635"/>
    </row>
    <row r="4998" spans="1:4" x14ac:dyDescent="0.2">
      <c r="A4998" s="635" t="s">
        <v>5300</v>
      </c>
      <c r="B4998" s="636">
        <v>155</v>
      </c>
      <c r="C4998" s="637">
        <v>328.59</v>
      </c>
      <c r="D4998" s="635"/>
    </row>
    <row r="4999" spans="1:4" x14ac:dyDescent="0.2">
      <c r="A4999" s="635" t="s">
        <v>5301</v>
      </c>
      <c r="B4999" s="636">
        <v>237</v>
      </c>
      <c r="C4999" s="637">
        <v>10.08</v>
      </c>
      <c r="D4999" s="635"/>
    </row>
    <row r="5000" spans="1:4" x14ac:dyDescent="0.2">
      <c r="A5000" s="635" t="s">
        <v>5302</v>
      </c>
      <c r="B5000" s="636">
        <v>208</v>
      </c>
      <c r="C5000" s="637">
        <v>346.55</v>
      </c>
      <c r="D5000" s="635"/>
    </row>
    <row r="5001" spans="1:4" x14ac:dyDescent="0.2">
      <c r="A5001" s="635" t="s">
        <v>5303</v>
      </c>
      <c r="B5001" s="636">
        <v>293</v>
      </c>
      <c r="C5001" s="637">
        <v>266.24</v>
      </c>
      <c r="D5001" s="635"/>
    </row>
    <row r="5002" spans="1:4" x14ac:dyDescent="0.2">
      <c r="A5002" s="635" t="s">
        <v>5304</v>
      </c>
      <c r="B5002" s="636">
        <v>142</v>
      </c>
      <c r="C5002" s="637">
        <v>94.23</v>
      </c>
      <c r="D5002" s="635"/>
    </row>
    <row r="5003" spans="1:4" x14ac:dyDescent="0.2">
      <c r="A5003" s="635" t="s">
        <v>5305</v>
      </c>
      <c r="B5003" s="636">
        <v>65</v>
      </c>
      <c r="C5003" s="637">
        <v>56.45</v>
      </c>
      <c r="D5003" s="635"/>
    </row>
    <row r="5004" spans="1:4" x14ac:dyDescent="0.2">
      <c r="A5004" s="635" t="s">
        <v>5306</v>
      </c>
      <c r="B5004" s="636">
        <v>60</v>
      </c>
      <c r="C5004" s="637">
        <v>0</v>
      </c>
      <c r="D5004" s="635"/>
    </row>
    <row r="5005" spans="1:4" x14ac:dyDescent="0.2">
      <c r="A5005" s="635" t="s">
        <v>5307</v>
      </c>
      <c r="B5005" s="636">
        <v>107</v>
      </c>
      <c r="C5005" s="637">
        <v>36.11</v>
      </c>
      <c r="D5005" s="635"/>
    </row>
    <row r="5006" spans="1:4" x14ac:dyDescent="0.2">
      <c r="A5006" s="635" t="s">
        <v>5308</v>
      </c>
      <c r="B5006" s="636">
        <v>40</v>
      </c>
      <c r="C5006" s="637">
        <v>66.41</v>
      </c>
      <c r="D5006" s="635" t="s">
        <v>344</v>
      </c>
    </row>
    <row r="5007" spans="1:4" x14ac:dyDescent="0.2">
      <c r="A5007" s="635" t="s">
        <v>5309</v>
      </c>
      <c r="B5007" s="636">
        <v>125</v>
      </c>
      <c r="C5007" s="637">
        <v>140.22</v>
      </c>
      <c r="D5007" s="635"/>
    </row>
    <row r="5008" spans="1:4" x14ac:dyDescent="0.2">
      <c r="A5008" s="635" t="s">
        <v>5310</v>
      </c>
      <c r="B5008" s="636">
        <v>255</v>
      </c>
      <c r="C5008" s="637">
        <v>0</v>
      </c>
      <c r="D5008" s="635"/>
    </row>
    <row r="5009" spans="1:4" x14ac:dyDescent="0.2">
      <c r="A5009" s="635" t="s">
        <v>5311</v>
      </c>
      <c r="B5009" s="636">
        <v>192</v>
      </c>
      <c r="C5009" s="637">
        <v>132.51</v>
      </c>
      <c r="D5009" s="635"/>
    </row>
    <row r="5010" spans="1:4" x14ac:dyDescent="0.2">
      <c r="A5010" s="635" t="s">
        <v>5312</v>
      </c>
      <c r="B5010" s="636">
        <v>194</v>
      </c>
      <c r="C5010" s="637">
        <v>0</v>
      </c>
      <c r="D5010" s="635"/>
    </row>
    <row r="5011" spans="1:4" x14ac:dyDescent="0.2">
      <c r="A5011" s="635" t="s">
        <v>5313</v>
      </c>
      <c r="B5011" s="636">
        <v>192</v>
      </c>
      <c r="C5011" s="637">
        <v>38.26</v>
      </c>
      <c r="D5011" s="635"/>
    </row>
    <row r="5012" spans="1:4" x14ac:dyDescent="0.2">
      <c r="A5012" s="635" t="s">
        <v>5314</v>
      </c>
      <c r="B5012" s="636">
        <v>260</v>
      </c>
      <c r="C5012" s="637">
        <v>0</v>
      </c>
      <c r="D5012" s="635"/>
    </row>
    <row r="5013" spans="1:4" x14ac:dyDescent="0.2">
      <c r="A5013" s="635" t="s">
        <v>5315</v>
      </c>
      <c r="B5013" s="636">
        <v>228</v>
      </c>
      <c r="C5013" s="637">
        <v>0</v>
      </c>
      <c r="D5013" s="635"/>
    </row>
    <row r="5014" spans="1:4" x14ac:dyDescent="0.2">
      <c r="A5014" s="635" t="s">
        <v>5317</v>
      </c>
      <c r="B5014" s="636">
        <v>121</v>
      </c>
      <c r="C5014" s="637">
        <v>103.26</v>
      </c>
      <c r="D5014" s="635"/>
    </row>
    <row r="5015" spans="1:4" x14ac:dyDescent="0.2">
      <c r="A5015" s="635" t="s">
        <v>5318</v>
      </c>
      <c r="B5015" s="636">
        <v>345</v>
      </c>
      <c r="C5015" s="637">
        <v>1103.1400000000001</v>
      </c>
      <c r="D5015" s="635"/>
    </row>
    <row r="5016" spans="1:4" x14ac:dyDescent="0.2">
      <c r="A5016" s="635" t="s">
        <v>5319</v>
      </c>
      <c r="B5016" s="636">
        <v>57</v>
      </c>
      <c r="C5016" s="637">
        <v>0</v>
      </c>
      <c r="D5016" s="635"/>
    </row>
    <row r="5017" spans="1:4" x14ac:dyDescent="0.2">
      <c r="A5017" s="635" t="s">
        <v>5320</v>
      </c>
      <c r="B5017" s="636">
        <v>144</v>
      </c>
      <c r="C5017" s="637">
        <v>0</v>
      </c>
      <c r="D5017" s="635"/>
    </row>
    <row r="5018" spans="1:4" x14ac:dyDescent="0.2">
      <c r="A5018" s="635" t="s">
        <v>5321</v>
      </c>
      <c r="B5018" s="636">
        <v>480</v>
      </c>
      <c r="C5018" s="637">
        <v>57.92</v>
      </c>
      <c r="D5018" s="635"/>
    </row>
    <row r="5019" spans="1:4" x14ac:dyDescent="0.2">
      <c r="A5019" s="635" t="s">
        <v>5322</v>
      </c>
      <c r="B5019" s="636">
        <v>96</v>
      </c>
      <c r="C5019" s="637">
        <v>8.5500000000000007</v>
      </c>
      <c r="D5019" s="635"/>
    </row>
    <row r="5020" spans="1:4" x14ac:dyDescent="0.2">
      <c r="A5020" s="635" t="s">
        <v>5323</v>
      </c>
      <c r="B5020" s="636">
        <v>69</v>
      </c>
      <c r="C5020" s="637">
        <v>0</v>
      </c>
      <c r="D5020" s="635"/>
    </row>
    <row r="5021" spans="1:4" x14ac:dyDescent="0.2">
      <c r="A5021" s="635" t="s">
        <v>5324</v>
      </c>
      <c r="B5021" s="636">
        <v>104</v>
      </c>
      <c r="C5021" s="637">
        <v>84.6</v>
      </c>
      <c r="D5021" s="635"/>
    </row>
    <row r="5022" spans="1:4" x14ac:dyDescent="0.2">
      <c r="A5022" s="635" t="s">
        <v>5325</v>
      </c>
      <c r="B5022" s="636">
        <v>107</v>
      </c>
      <c r="C5022" s="637">
        <v>0</v>
      </c>
      <c r="D5022" s="635"/>
    </row>
    <row r="5023" spans="1:4" x14ac:dyDescent="0.2">
      <c r="A5023" s="635" t="s">
        <v>5326</v>
      </c>
      <c r="B5023" s="636">
        <v>69</v>
      </c>
      <c r="C5023" s="637">
        <v>42.23</v>
      </c>
      <c r="D5023" s="635"/>
    </row>
    <row r="5024" spans="1:4" x14ac:dyDescent="0.2">
      <c r="A5024" s="635" t="s">
        <v>5327</v>
      </c>
      <c r="B5024" s="636">
        <v>58</v>
      </c>
      <c r="C5024" s="637">
        <v>0</v>
      </c>
      <c r="D5024" s="635"/>
    </row>
    <row r="5025" spans="1:4" x14ac:dyDescent="0.2">
      <c r="A5025" s="635" t="s">
        <v>5328</v>
      </c>
      <c r="B5025" s="636">
        <v>574</v>
      </c>
      <c r="C5025" s="637">
        <v>902.37</v>
      </c>
      <c r="D5025" s="635"/>
    </row>
    <row r="5026" spans="1:4" x14ac:dyDescent="0.2">
      <c r="A5026" s="635" t="s">
        <v>5329</v>
      </c>
      <c r="B5026" s="636">
        <v>362</v>
      </c>
      <c r="C5026" s="637">
        <v>0</v>
      </c>
      <c r="D5026" s="635"/>
    </row>
    <row r="5027" spans="1:4" x14ac:dyDescent="0.2">
      <c r="A5027" s="635" t="s">
        <v>5330</v>
      </c>
      <c r="B5027" s="636">
        <v>194</v>
      </c>
      <c r="C5027" s="637">
        <v>0</v>
      </c>
      <c r="D5027" s="635"/>
    </row>
    <row r="5028" spans="1:4" x14ac:dyDescent="0.2">
      <c r="A5028" s="635" t="s">
        <v>5331</v>
      </c>
      <c r="B5028" s="636">
        <v>179</v>
      </c>
      <c r="C5028" s="637">
        <v>127.68</v>
      </c>
      <c r="D5028" s="635"/>
    </row>
    <row r="5029" spans="1:4" x14ac:dyDescent="0.2">
      <c r="A5029" s="635" t="s">
        <v>5332</v>
      </c>
      <c r="B5029" s="636">
        <v>140</v>
      </c>
      <c r="C5029" s="637">
        <v>9.09</v>
      </c>
      <c r="D5029" s="635"/>
    </row>
    <row r="5030" spans="1:4" x14ac:dyDescent="0.2">
      <c r="A5030" s="635" t="s">
        <v>5333</v>
      </c>
      <c r="B5030" s="636">
        <v>224</v>
      </c>
      <c r="C5030" s="637">
        <v>0</v>
      </c>
      <c r="D5030" s="635"/>
    </row>
    <row r="5031" spans="1:4" x14ac:dyDescent="0.2">
      <c r="A5031" s="635" t="s">
        <v>5334</v>
      </c>
      <c r="B5031" s="636">
        <v>92</v>
      </c>
      <c r="C5031" s="637">
        <v>0.27</v>
      </c>
      <c r="D5031" s="635"/>
    </row>
    <row r="5032" spans="1:4" x14ac:dyDescent="0.2">
      <c r="A5032" s="635" t="s">
        <v>5335</v>
      </c>
      <c r="B5032" s="636">
        <v>315</v>
      </c>
      <c r="C5032" s="637">
        <v>46.36</v>
      </c>
      <c r="D5032" s="635"/>
    </row>
    <row r="5033" spans="1:4" x14ac:dyDescent="0.2">
      <c r="A5033" s="635" t="s">
        <v>5336</v>
      </c>
      <c r="B5033" s="636">
        <v>182</v>
      </c>
      <c r="C5033" s="637">
        <v>169.86</v>
      </c>
      <c r="D5033" s="635"/>
    </row>
    <row r="5034" spans="1:4" x14ac:dyDescent="0.2">
      <c r="A5034" s="635" t="s">
        <v>5337</v>
      </c>
      <c r="B5034" s="636">
        <v>235</v>
      </c>
      <c r="C5034" s="637">
        <v>0</v>
      </c>
      <c r="D5034" s="635"/>
    </row>
    <row r="5035" spans="1:4" x14ac:dyDescent="0.2">
      <c r="A5035" s="635" t="s">
        <v>5338</v>
      </c>
      <c r="B5035" s="636">
        <v>89</v>
      </c>
      <c r="C5035" s="637">
        <v>15.17</v>
      </c>
      <c r="D5035" s="635"/>
    </row>
    <row r="5036" spans="1:4" x14ac:dyDescent="0.2">
      <c r="A5036" s="635" t="s">
        <v>5339</v>
      </c>
      <c r="B5036" s="636">
        <v>298</v>
      </c>
      <c r="C5036" s="637">
        <v>0.41</v>
      </c>
      <c r="D5036" s="635"/>
    </row>
    <row r="5037" spans="1:4" x14ac:dyDescent="0.2">
      <c r="A5037" s="635" t="s">
        <v>5340</v>
      </c>
      <c r="B5037" s="636">
        <v>215</v>
      </c>
      <c r="C5037" s="637">
        <v>0</v>
      </c>
      <c r="D5037" s="635"/>
    </row>
    <row r="5038" spans="1:4" x14ac:dyDescent="0.2">
      <c r="A5038" s="635" t="s">
        <v>5341</v>
      </c>
      <c r="B5038" s="636">
        <v>102</v>
      </c>
      <c r="C5038" s="637">
        <v>0</v>
      </c>
      <c r="D5038" s="635"/>
    </row>
    <row r="5039" spans="1:4" x14ac:dyDescent="0.2">
      <c r="A5039" s="635" t="s">
        <v>5342</v>
      </c>
      <c r="B5039" s="636">
        <v>155</v>
      </c>
      <c r="C5039" s="637">
        <v>0</v>
      </c>
      <c r="D5039" s="635"/>
    </row>
    <row r="5040" spans="1:4" x14ac:dyDescent="0.2">
      <c r="A5040" s="635" t="s">
        <v>5343</v>
      </c>
      <c r="B5040" s="636">
        <v>379</v>
      </c>
      <c r="C5040" s="637">
        <v>0</v>
      </c>
      <c r="D5040" s="635"/>
    </row>
    <row r="5041" spans="1:4" x14ac:dyDescent="0.2">
      <c r="A5041" s="635" t="s">
        <v>5344</v>
      </c>
      <c r="B5041" s="636">
        <v>101</v>
      </c>
      <c r="C5041" s="637">
        <v>2</v>
      </c>
      <c r="D5041" s="635"/>
    </row>
    <row r="5042" spans="1:4" x14ac:dyDescent="0.2">
      <c r="A5042" s="635" t="s">
        <v>5345</v>
      </c>
      <c r="B5042" s="636">
        <v>67</v>
      </c>
      <c r="C5042" s="637">
        <v>12.89</v>
      </c>
      <c r="D5042" s="635"/>
    </row>
    <row r="5043" spans="1:4" x14ac:dyDescent="0.2">
      <c r="A5043" s="635" t="s">
        <v>5346</v>
      </c>
      <c r="B5043" s="636">
        <v>54</v>
      </c>
      <c r="C5043" s="637">
        <v>7.64</v>
      </c>
      <c r="D5043" s="635"/>
    </row>
    <row r="5044" spans="1:4" x14ac:dyDescent="0.2">
      <c r="A5044" s="635" t="s">
        <v>5347</v>
      </c>
      <c r="B5044" s="636">
        <v>181</v>
      </c>
      <c r="C5044" s="637">
        <v>0</v>
      </c>
      <c r="D5044" s="635"/>
    </row>
    <row r="5045" spans="1:4" x14ac:dyDescent="0.2">
      <c r="A5045" s="635" t="s">
        <v>5348</v>
      </c>
      <c r="B5045" s="636">
        <v>70</v>
      </c>
      <c r="C5045" s="637">
        <v>0</v>
      </c>
      <c r="D5045" s="635"/>
    </row>
    <row r="5046" spans="1:4" x14ac:dyDescent="0.2">
      <c r="A5046" s="635" t="s">
        <v>5349</v>
      </c>
      <c r="B5046" s="636">
        <v>131</v>
      </c>
      <c r="C5046" s="637">
        <v>0</v>
      </c>
      <c r="D5046" s="635"/>
    </row>
    <row r="5047" spans="1:4" x14ac:dyDescent="0.2">
      <c r="A5047" s="635" t="s">
        <v>5350</v>
      </c>
      <c r="B5047" s="636">
        <v>152</v>
      </c>
      <c r="C5047" s="637">
        <v>0</v>
      </c>
      <c r="D5047" s="635"/>
    </row>
    <row r="5048" spans="1:4" x14ac:dyDescent="0.2">
      <c r="A5048" s="635" t="s">
        <v>5351</v>
      </c>
      <c r="B5048" s="636">
        <v>283</v>
      </c>
      <c r="C5048" s="637">
        <v>0</v>
      </c>
      <c r="D5048" s="635"/>
    </row>
    <row r="5049" spans="1:4" x14ac:dyDescent="0.2">
      <c r="A5049" s="635" t="s">
        <v>5352</v>
      </c>
      <c r="B5049" s="636">
        <v>238</v>
      </c>
      <c r="C5049" s="637">
        <v>32.479999999999997</v>
      </c>
      <c r="D5049" s="635"/>
    </row>
    <row r="5050" spans="1:4" x14ac:dyDescent="0.2">
      <c r="A5050" s="635" t="s">
        <v>5353</v>
      </c>
      <c r="B5050" s="636">
        <v>85</v>
      </c>
      <c r="C5050" s="637">
        <v>31.41</v>
      </c>
      <c r="D5050" s="635"/>
    </row>
    <row r="5051" spans="1:4" x14ac:dyDescent="0.2">
      <c r="A5051" s="635" t="s">
        <v>5354</v>
      </c>
      <c r="B5051" s="636">
        <v>111</v>
      </c>
      <c r="C5051" s="637">
        <v>119.73</v>
      </c>
      <c r="D5051" s="635"/>
    </row>
    <row r="5052" spans="1:4" x14ac:dyDescent="0.2">
      <c r="A5052" s="635" t="s">
        <v>5355</v>
      </c>
      <c r="B5052" s="636">
        <v>52</v>
      </c>
      <c r="C5052" s="637">
        <v>85.06</v>
      </c>
      <c r="D5052" s="635"/>
    </row>
    <row r="5053" spans="1:4" x14ac:dyDescent="0.2">
      <c r="A5053" s="635" t="s">
        <v>5356</v>
      </c>
      <c r="B5053" s="636">
        <v>58</v>
      </c>
      <c r="C5053" s="637">
        <v>45.27</v>
      </c>
      <c r="D5053" s="635"/>
    </row>
    <row r="5054" spans="1:4" x14ac:dyDescent="0.2">
      <c r="A5054" s="635" t="s">
        <v>5357</v>
      </c>
      <c r="B5054" s="636">
        <v>428</v>
      </c>
      <c r="C5054" s="637">
        <v>714.03</v>
      </c>
      <c r="D5054" s="635"/>
    </row>
    <row r="5055" spans="1:4" x14ac:dyDescent="0.2">
      <c r="A5055" s="635" t="s">
        <v>5358</v>
      </c>
      <c r="B5055" s="636">
        <v>176</v>
      </c>
      <c r="C5055" s="637">
        <v>0</v>
      </c>
      <c r="D5055" s="635"/>
    </row>
    <row r="5056" spans="1:4" x14ac:dyDescent="0.2">
      <c r="A5056" s="635" t="s">
        <v>5359</v>
      </c>
      <c r="B5056" s="636">
        <v>169</v>
      </c>
      <c r="C5056" s="637">
        <v>0</v>
      </c>
      <c r="D5056" s="635"/>
    </row>
    <row r="5057" spans="1:4" x14ac:dyDescent="0.2">
      <c r="A5057" s="635" t="s">
        <v>5360</v>
      </c>
      <c r="B5057" s="636">
        <v>91</v>
      </c>
      <c r="C5057" s="637">
        <v>12.13</v>
      </c>
      <c r="D5057" s="635"/>
    </row>
    <row r="5058" spans="1:4" x14ac:dyDescent="0.2">
      <c r="A5058" s="635" t="s">
        <v>5361</v>
      </c>
      <c r="B5058" s="636">
        <v>105</v>
      </c>
      <c r="C5058" s="637">
        <v>43.66</v>
      </c>
      <c r="D5058" s="635"/>
    </row>
    <row r="5059" spans="1:4" x14ac:dyDescent="0.2">
      <c r="A5059" s="635" t="s">
        <v>5362</v>
      </c>
      <c r="B5059" s="636">
        <v>285</v>
      </c>
      <c r="C5059" s="637">
        <v>0</v>
      </c>
      <c r="D5059" s="635"/>
    </row>
    <row r="5060" spans="1:4" x14ac:dyDescent="0.2">
      <c r="A5060" s="635" t="s">
        <v>5363</v>
      </c>
      <c r="B5060" s="636">
        <v>252</v>
      </c>
      <c r="C5060" s="637">
        <v>0</v>
      </c>
      <c r="D5060" s="635"/>
    </row>
    <row r="5061" spans="1:4" x14ac:dyDescent="0.2">
      <c r="A5061" s="635" t="s">
        <v>5364</v>
      </c>
      <c r="B5061" s="636">
        <v>316</v>
      </c>
      <c r="C5061" s="637">
        <v>0</v>
      </c>
      <c r="D5061" s="635"/>
    </row>
    <row r="5062" spans="1:4" x14ac:dyDescent="0.2">
      <c r="A5062" s="635" t="s">
        <v>5365</v>
      </c>
      <c r="B5062" s="636">
        <v>263</v>
      </c>
      <c r="C5062" s="637">
        <v>315.05</v>
      </c>
      <c r="D5062" s="635"/>
    </row>
    <row r="5063" spans="1:4" x14ac:dyDescent="0.2">
      <c r="A5063" s="635" t="s">
        <v>5366</v>
      </c>
      <c r="B5063" s="636">
        <v>288</v>
      </c>
      <c r="C5063" s="637">
        <v>0</v>
      </c>
      <c r="D5063" s="635"/>
    </row>
    <row r="5064" spans="1:4" x14ac:dyDescent="0.2">
      <c r="A5064" s="635" t="s">
        <v>5367</v>
      </c>
      <c r="B5064" s="636">
        <v>93</v>
      </c>
      <c r="C5064" s="637">
        <v>222.78</v>
      </c>
      <c r="D5064" s="635"/>
    </row>
    <row r="5065" spans="1:4" x14ac:dyDescent="0.2">
      <c r="A5065" s="635" t="s">
        <v>5368</v>
      </c>
      <c r="B5065" s="636">
        <v>86</v>
      </c>
      <c r="C5065" s="637">
        <v>126.4</v>
      </c>
      <c r="D5065" s="635"/>
    </row>
    <row r="5066" spans="1:4" x14ac:dyDescent="0.2">
      <c r="A5066" s="635" t="s">
        <v>5369</v>
      </c>
      <c r="B5066" s="636">
        <v>104</v>
      </c>
      <c r="C5066" s="637">
        <v>0</v>
      </c>
      <c r="D5066" s="635"/>
    </row>
    <row r="5067" spans="1:4" x14ac:dyDescent="0.2">
      <c r="A5067" s="635" t="s">
        <v>5370</v>
      </c>
      <c r="B5067" s="636">
        <v>112</v>
      </c>
      <c r="C5067" s="637">
        <v>13.38</v>
      </c>
      <c r="D5067" s="635"/>
    </row>
    <row r="5068" spans="1:4" x14ac:dyDescent="0.2">
      <c r="A5068" s="635" t="s">
        <v>5371</v>
      </c>
      <c r="B5068" s="636">
        <v>184</v>
      </c>
      <c r="C5068" s="637">
        <v>182.59</v>
      </c>
      <c r="D5068" s="635"/>
    </row>
    <row r="5069" spans="1:4" x14ac:dyDescent="0.2">
      <c r="A5069" s="635" t="s">
        <v>5372</v>
      </c>
      <c r="B5069" s="636">
        <v>116</v>
      </c>
      <c r="C5069" s="637">
        <v>0</v>
      </c>
      <c r="D5069" s="635"/>
    </row>
    <row r="5070" spans="1:4" x14ac:dyDescent="0.2">
      <c r="A5070" s="635" t="s">
        <v>5373</v>
      </c>
      <c r="B5070" s="636">
        <v>120</v>
      </c>
      <c r="C5070" s="637">
        <v>0</v>
      </c>
      <c r="D5070" s="635"/>
    </row>
    <row r="5071" spans="1:4" x14ac:dyDescent="0.2">
      <c r="A5071" s="635" t="s">
        <v>5374</v>
      </c>
      <c r="B5071" s="636">
        <v>236</v>
      </c>
      <c r="C5071" s="637">
        <v>0</v>
      </c>
      <c r="D5071" s="635"/>
    </row>
    <row r="5072" spans="1:4" x14ac:dyDescent="0.2">
      <c r="A5072" s="635" t="s">
        <v>5375</v>
      </c>
      <c r="B5072" s="636">
        <v>205</v>
      </c>
      <c r="C5072" s="637">
        <v>0</v>
      </c>
      <c r="D5072" s="635"/>
    </row>
    <row r="5073" spans="1:4" x14ac:dyDescent="0.2">
      <c r="A5073" s="635" t="s">
        <v>5376</v>
      </c>
      <c r="B5073" s="636">
        <v>187</v>
      </c>
      <c r="C5073" s="637">
        <v>71.44</v>
      </c>
      <c r="D5073" s="635"/>
    </row>
    <row r="5074" spans="1:4" x14ac:dyDescent="0.2">
      <c r="A5074" s="635" t="s">
        <v>5377</v>
      </c>
      <c r="B5074" s="636">
        <v>97</v>
      </c>
      <c r="C5074" s="637">
        <v>16.54</v>
      </c>
      <c r="D5074" s="635"/>
    </row>
    <row r="5075" spans="1:4" x14ac:dyDescent="0.2">
      <c r="A5075" s="635" t="s">
        <v>5378</v>
      </c>
      <c r="B5075" s="636">
        <v>339</v>
      </c>
      <c r="C5075" s="637">
        <v>40.28</v>
      </c>
      <c r="D5075" s="635"/>
    </row>
    <row r="5076" spans="1:4" x14ac:dyDescent="0.2">
      <c r="A5076" s="635" t="s">
        <v>5379</v>
      </c>
      <c r="B5076" s="636">
        <v>42</v>
      </c>
      <c r="C5076" s="637">
        <v>91.6</v>
      </c>
      <c r="D5076" s="635"/>
    </row>
    <row r="5077" spans="1:4" x14ac:dyDescent="0.2">
      <c r="A5077" s="635" t="s">
        <v>5380</v>
      </c>
      <c r="B5077" s="636">
        <v>53</v>
      </c>
      <c r="C5077" s="637">
        <v>0</v>
      </c>
      <c r="D5077" s="635"/>
    </row>
    <row r="5078" spans="1:4" x14ac:dyDescent="0.2">
      <c r="A5078" s="635" t="s">
        <v>5381</v>
      </c>
      <c r="B5078" s="636">
        <v>81</v>
      </c>
      <c r="C5078" s="637">
        <v>9.4600000000000009</v>
      </c>
      <c r="D5078" s="635"/>
    </row>
    <row r="5079" spans="1:4" x14ac:dyDescent="0.2">
      <c r="A5079" s="635" t="s">
        <v>5382</v>
      </c>
      <c r="B5079" s="636">
        <v>374</v>
      </c>
      <c r="C5079" s="637">
        <v>0</v>
      </c>
      <c r="D5079" s="635"/>
    </row>
    <row r="5080" spans="1:4" x14ac:dyDescent="0.2">
      <c r="A5080" s="635" t="s">
        <v>5383</v>
      </c>
      <c r="B5080" s="636">
        <v>82</v>
      </c>
      <c r="C5080" s="637">
        <v>0</v>
      </c>
      <c r="D5080" s="635"/>
    </row>
    <row r="5081" spans="1:4" x14ac:dyDescent="0.2">
      <c r="A5081" s="635" t="s">
        <v>5384</v>
      </c>
      <c r="B5081" s="636">
        <v>77</v>
      </c>
      <c r="C5081" s="637">
        <v>0</v>
      </c>
      <c r="D5081" s="635"/>
    </row>
    <row r="5082" spans="1:4" x14ac:dyDescent="0.2">
      <c r="A5082" s="635" t="s">
        <v>5385</v>
      </c>
      <c r="B5082" s="636">
        <v>200</v>
      </c>
      <c r="C5082" s="637">
        <v>105.49</v>
      </c>
      <c r="D5082" s="635"/>
    </row>
    <row r="5083" spans="1:4" x14ac:dyDescent="0.2">
      <c r="A5083" s="635" t="s">
        <v>5386</v>
      </c>
      <c r="B5083" s="636">
        <v>42</v>
      </c>
      <c r="C5083" s="637">
        <v>0</v>
      </c>
      <c r="D5083" s="635"/>
    </row>
    <row r="5084" spans="1:4" x14ac:dyDescent="0.2">
      <c r="A5084" s="635" t="s">
        <v>5387</v>
      </c>
      <c r="B5084" s="636">
        <v>411</v>
      </c>
      <c r="C5084" s="637">
        <v>0</v>
      </c>
      <c r="D5084" s="635"/>
    </row>
    <row r="5085" spans="1:4" x14ac:dyDescent="0.2">
      <c r="A5085" s="635" t="s">
        <v>5388</v>
      </c>
      <c r="B5085" s="636">
        <v>101</v>
      </c>
      <c r="C5085" s="637">
        <v>0</v>
      </c>
      <c r="D5085" s="635"/>
    </row>
    <row r="5086" spans="1:4" x14ac:dyDescent="0.2">
      <c r="A5086" s="635" t="s">
        <v>5389</v>
      </c>
      <c r="B5086" s="636">
        <v>301</v>
      </c>
      <c r="C5086" s="637">
        <v>0</v>
      </c>
      <c r="D5086" s="635"/>
    </row>
    <row r="5087" spans="1:4" x14ac:dyDescent="0.2">
      <c r="A5087" s="635" t="s">
        <v>5390</v>
      </c>
      <c r="B5087" s="636">
        <v>506</v>
      </c>
      <c r="C5087" s="637">
        <v>0</v>
      </c>
      <c r="D5087" s="635"/>
    </row>
    <row r="5088" spans="1:4" x14ac:dyDescent="0.2">
      <c r="A5088" s="635" t="s">
        <v>5391</v>
      </c>
      <c r="B5088" s="636">
        <v>193</v>
      </c>
      <c r="C5088" s="637">
        <v>0</v>
      </c>
      <c r="D5088" s="635"/>
    </row>
    <row r="5089" spans="1:4" x14ac:dyDescent="0.2">
      <c r="A5089" s="635" t="s">
        <v>5393</v>
      </c>
      <c r="B5089" s="636">
        <v>146</v>
      </c>
      <c r="C5089" s="637">
        <v>0</v>
      </c>
      <c r="D5089" s="635"/>
    </row>
    <row r="5090" spans="1:4" x14ac:dyDescent="0.2">
      <c r="A5090" s="635" t="s">
        <v>5394</v>
      </c>
      <c r="B5090" s="636">
        <v>70</v>
      </c>
      <c r="C5090" s="637">
        <v>56.57</v>
      </c>
      <c r="D5090" s="635"/>
    </row>
    <row r="5091" spans="1:4" x14ac:dyDescent="0.2">
      <c r="A5091" s="635" t="s">
        <v>5395</v>
      </c>
      <c r="B5091" s="636">
        <v>111</v>
      </c>
      <c r="C5091" s="637">
        <v>161</v>
      </c>
      <c r="D5091" s="635"/>
    </row>
    <row r="5092" spans="1:4" x14ac:dyDescent="0.2">
      <c r="A5092" s="635" t="s">
        <v>5396</v>
      </c>
      <c r="B5092" s="636">
        <v>205</v>
      </c>
      <c r="C5092" s="637">
        <v>0</v>
      </c>
      <c r="D5092" s="635"/>
    </row>
    <row r="5093" spans="1:4" x14ac:dyDescent="0.2">
      <c r="A5093" s="635" t="s">
        <v>5397</v>
      </c>
      <c r="B5093" s="636">
        <v>201</v>
      </c>
      <c r="C5093" s="637">
        <v>0</v>
      </c>
      <c r="D5093" s="635"/>
    </row>
    <row r="5094" spans="1:4" x14ac:dyDescent="0.2">
      <c r="A5094" s="635" t="s">
        <v>5398</v>
      </c>
      <c r="B5094" s="636">
        <v>590</v>
      </c>
      <c r="C5094" s="637">
        <v>0</v>
      </c>
      <c r="D5094" s="635"/>
    </row>
    <row r="5095" spans="1:4" x14ac:dyDescent="0.2">
      <c r="A5095" s="635" t="s">
        <v>5399</v>
      </c>
      <c r="B5095" s="636">
        <v>216</v>
      </c>
      <c r="C5095" s="637">
        <v>0</v>
      </c>
      <c r="D5095" s="635"/>
    </row>
    <row r="5096" spans="1:4" x14ac:dyDescent="0.2">
      <c r="A5096" s="635" t="s">
        <v>5400</v>
      </c>
      <c r="B5096" s="636">
        <v>436</v>
      </c>
      <c r="C5096" s="637">
        <v>0</v>
      </c>
      <c r="D5096" s="635"/>
    </row>
    <row r="5097" spans="1:4" x14ac:dyDescent="0.2">
      <c r="A5097" s="635" t="s">
        <v>5401</v>
      </c>
      <c r="B5097" s="636">
        <v>190</v>
      </c>
      <c r="C5097" s="637">
        <v>0</v>
      </c>
      <c r="D5097" s="635"/>
    </row>
    <row r="5098" spans="1:4" x14ac:dyDescent="0.2">
      <c r="A5098" s="635" t="s">
        <v>5402</v>
      </c>
      <c r="B5098" s="636">
        <v>171</v>
      </c>
      <c r="C5098" s="637">
        <v>0</v>
      </c>
      <c r="D5098" s="635"/>
    </row>
    <row r="5099" spans="1:4" x14ac:dyDescent="0.2">
      <c r="A5099" s="635" t="s">
        <v>5403</v>
      </c>
      <c r="B5099" s="636">
        <v>211</v>
      </c>
      <c r="C5099" s="637">
        <v>1.68</v>
      </c>
      <c r="D5099" s="635"/>
    </row>
    <row r="5100" spans="1:4" x14ac:dyDescent="0.2">
      <c r="A5100" s="635" t="s">
        <v>5404</v>
      </c>
      <c r="B5100" s="636">
        <v>85</v>
      </c>
      <c r="C5100" s="637">
        <v>0</v>
      </c>
      <c r="D5100" s="635"/>
    </row>
    <row r="5101" spans="1:4" x14ac:dyDescent="0.2">
      <c r="A5101" s="635" t="s">
        <v>5405</v>
      </c>
      <c r="B5101" s="636">
        <v>294</v>
      </c>
      <c r="C5101" s="637">
        <v>75.040000000000006</v>
      </c>
      <c r="D5101" s="635"/>
    </row>
    <row r="5102" spans="1:4" x14ac:dyDescent="0.2">
      <c r="A5102" s="635" t="s">
        <v>5406</v>
      </c>
      <c r="B5102" s="636">
        <v>177</v>
      </c>
      <c r="C5102" s="637">
        <v>0</v>
      </c>
      <c r="D5102" s="635"/>
    </row>
    <row r="5103" spans="1:4" x14ac:dyDescent="0.2">
      <c r="A5103" s="635" t="s">
        <v>5407</v>
      </c>
      <c r="B5103" s="636">
        <v>47</v>
      </c>
      <c r="C5103" s="637">
        <v>0</v>
      </c>
      <c r="D5103" s="635"/>
    </row>
    <row r="5104" spans="1:4" x14ac:dyDescent="0.2">
      <c r="A5104" s="635" t="s">
        <v>5408</v>
      </c>
      <c r="B5104" s="636">
        <v>197</v>
      </c>
      <c r="C5104" s="637">
        <v>27.1</v>
      </c>
      <c r="D5104" s="635"/>
    </row>
    <row r="5105" spans="1:4" x14ac:dyDescent="0.2">
      <c r="A5105" s="635" t="s">
        <v>5409</v>
      </c>
      <c r="B5105" s="636">
        <v>92</v>
      </c>
      <c r="C5105" s="637">
        <v>0</v>
      </c>
      <c r="D5105" s="635"/>
    </row>
    <row r="5106" spans="1:4" x14ac:dyDescent="0.2">
      <c r="A5106" s="635" t="s">
        <v>5410</v>
      </c>
      <c r="B5106" s="636">
        <v>162</v>
      </c>
      <c r="C5106" s="637">
        <v>6.42</v>
      </c>
      <c r="D5106" s="635"/>
    </row>
    <row r="5107" spans="1:4" x14ac:dyDescent="0.2">
      <c r="A5107" s="635" t="s">
        <v>5411</v>
      </c>
      <c r="B5107" s="636">
        <v>22</v>
      </c>
      <c r="C5107" s="637">
        <v>0</v>
      </c>
      <c r="D5107" s="635" t="s">
        <v>344</v>
      </c>
    </row>
    <row r="5108" spans="1:4" x14ac:dyDescent="0.2">
      <c r="A5108" s="635" t="s">
        <v>5412</v>
      </c>
      <c r="B5108" s="636">
        <v>74</v>
      </c>
      <c r="C5108" s="637">
        <v>0</v>
      </c>
      <c r="D5108" s="635"/>
    </row>
    <row r="5109" spans="1:4" x14ac:dyDescent="0.2">
      <c r="A5109" s="635" t="s">
        <v>5413</v>
      </c>
      <c r="B5109" s="636">
        <v>292</v>
      </c>
      <c r="C5109" s="637">
        <v>383.21</v>
      </c>
      <c r="D5109" s="635"/>
    </row>
    <row r="5110" spans="1:4" x14ac:dyDescent="0.2">
      <c r="A5110" s="635" t="s">
        <v>5414</v>
      </c>
      <c r="B5110" s="636">
        <v>264</v>
      </c>
      <c r="C5110" s="637">
        <v>54.14</v>
      </c>
      <c r="D5110" s="635"/>
    </row>
    <row r="5111" spans="1:4" x14ac:dyDescent="0.2">
      <c r="A5111" s="635" t="s">
        <v>5415</v>
      </c>
      <c r="B5111" s="636">
        <v>76</v>
      </c>
      <c r="C5111" s="637">
        <v>10.86</v>
      </c>
      <c r="D5111" s="635"/>
    </row>
    <row r="5112" spans="1:4" x14ac:dyDescent="0.2">
      <c r="A5112" s="635" t="s">
        <v>5416</v>
      </c>
      <c r="B5112" s="636">
        <v>31</v>
      </c>
      <c r="C5112" s="637">
        <v>0</v>
      </c>
      <c r="D5112" s="635" t="s">
        <v>344</v>
      </c>
    </row>
    <row r="5113" spans="1:4" x14ac:dyDescent="0.2">
      <c r="A5113" s="635" t="s">
        <v>5417</v>
      </c>
      <c r="B5113" s="636">
        <v>56</v>
      </c>
      <c r="C5113" s="637">
        <v>7.08</v>
      </c>
      <c r="D5113" s="635"/>
    </row>
    <row r="5114" spans="1:4" x14ac:dyDescent="0.2">
      <c r="A5114" s="635" t="s">
        <v>5418</v>
      </c>
      <c r="B5114" s="636">
        <v>182</v>
      </c>
      <c r="C5114" s="637">
        <v>226.86</v>
      </c>
      <c r="D5114" s="635"/>
    </row>
    <row r="5115" spans="1:4" x14ac:dyDescent="0.2">
      <c r="A5115" s="635" t="s">
        <v>5419</v>
      </c>
      <c r="B5115" s="636">
        <v>91</v>
      </c>
      <c r="C5115" s="637">
        <v>0</v>
      </c>
      <c r="D5115" s="635"/>
    </row>
    <row r="5116" spans="1:4" x14ac:dyDescent="0.2">
      <c r="A5116" s="635" t="s">
        <v>5420</v>
      </c>
      <c r="B5116" s="636">
        <v>223</v>
      </c>
      <c r="C5116" s="637">
        <v>471.98</v>
      </c>
      <c r="D5116" s="635"/>
    </row>
    <row r="5117" spans="1:4" x14ac:dyDescent="0.2">
      <c r="A5117" s="635" t="s">
        <v>5421</v>
      </c>
      <c r="B5117" s="636">
        <v>136</v>
      </c>
      <c r="C5117" s="637">
        <v>34.89</v>
      </c>
      <c r="D5117" s="635"/>
    </row>
    <row r="5118" spans="1:4" x14ac:dyDescent="0.2">
      <c r="A5118" s="635" t="s">
        <v>5423</v>
      </c>
      <c r="B5118" s="636">
        <v>95</v>
      </c>
      <c r="C5118" s="637">
        <v>46.7</v>
      </c>
      <c r="D5118" s="635"/>
    </row>
    <row r="5119" spans="1:4" x14ac:dyDescent="0.2">
      <c r="A5119" s="635" t="s">
        <v>5424</v>
      </c>
      <c r="B5119" s="636">
        <v>168</v>
      </c>
      <c r="C5119" s="637">
        <v>59.27</v>
      </c>
      <c r="D5119" s="635"/>
    </row>
    <row r="5120" spans="1:4" x14ac:dyDescent="0.2">
      <c r="A5120" s="635" t="s">
        <v>5425</v>
      </c>
      <c r="B5120" s="636">
        <v>169</v>
      </c>
      <c r="C5120" s="637">
        <v>97.1</v>
      </c>
      <c r="D5120" s="635"/>
    </row>
    <row r="5121" spans="1:4" x14ac:dyDescent="0.2">
      <c r="A5121" s="635" t="s">
        <v>5426</v>
      </c>
      <c r="B5121" s="636">
        <v>466</v>
      </c>
      <c r="C5121" s="637">
        <v>8.58</v>
      </c>
      <c r="D5121" s="635"/>
    </row>
    <row r="5122" spans="1:4" x14ac:dyDescent="0.2">
      <c r="A5122" s="635" t="s">
        <v>5427</v>
      </c>
      <c r="B5122" s="636">
        <v>126</v>
      </c>
      <c r="C5122" s="637">
        <v>61.16</v>
      </c>
      <c r="D5122" s="635"/>
    </row>
    <row r="5123" spans="1:4" x14ac:dyDescent="0.2">
      <c r="A5123" s="635" t="s">
        <v>5428</v>
      </c>
      <c r="B5123" s="636">
        <v>167</v>
      </c>
      <c r="C5123" s="637">
        <v>0</v>
      </c>
      <c r="D5123" s="635"/>
    </row>
    <row r="5124" spans="1:4" x14ac:dyDescent="0.2">
      <c r="A5124" s="635" t="s">
        <v>5429</v>
      </c>
      <c r="B5124" s="636">
        <v>164</v>
      </c>
      <c r="C5124" s="637">
        <v>400.82</v>
      </c>
      <c r="D5124" s="635"/>
    </row>
    <row r="5125" spans="1:4" x14ac:dyDescent="0.2">
      <c r="A5125" s="635" t="s">
        <v>5430</v>
      </c>
      <c r="B5125" s="636">
        <v>220</v>
      </c>
      <c r="C5125" s="637">
        <v>576</v>
      </c>
      <c r="D5125" s="635"/>
    </row>
    <row r="5126" spans="1:4" x14ac:dyDescent="0.2">
      <c r="A5126" s="635" t="s">
        <v>5431</v>
      </c>
      <c r="B5126" s="636">
        <v>44</v>
      </c>
      <c r="C5126" s="637">
        <v>0</v>
      </c>
      <c r="D5126" s="635"/>
    </row>
    <row r="5127" spans="1:4" x14ac:dyDescent="0.2">
      <c r="A5127" s="635" t="s">
        <v>5432</v>
      </c>
      <c r="B5127" s="636">
        <v>73</v>
      </c>
      <c r="C5127" s="637">
        <v>228.06</v>
      </c>
      <c r="D5127" s="635"/>
    </row>
    <row r="5128" spans="1:4" x14ac:dyDescent="0.2">
      <c r="A5128" s="635" t="s">
        <v>5433</v>
      </c>
      <c r="B5128" s="636">
        <v>152</v>
      </c>
      <c r="C5128" s="637">
        <v>0</v>
      </c>
      <c r="D5128" s="635"/>
    </row>
    <row r="5129" spans="1:4" x14ac:dyDescent="0.2">
      <c r="A5129" s="635" t="s">
        <v>5434</v>
      </c>
      <c r="B5129" s="636">
        <v>379</v>
      </c>
      <c r="C5129" s="637">
        <v>0</v>
      </c>
      <c r="D5129" s="635"/>
    </row>
    <row r="5130" spans="1:4" x14ac:dyDescent="0.2">
      <c r="A5130" s="635" t="s">
        <v>5435</v>
      </c>
      <c r="B5130" s="636">
        <v>214</v>
      </c>
      <c r="C5130" s="637">
        <v>97.74</v>
      </c>
      <c r="D5130" s="635"/>
    </row>
    <row r="5131" spans="1:4" x14ac:dyDescent="0.2">
      <c r="A5131" s="635" t="s">
        <v>5436</v>
      </c>
      <c r="B5131" s="636">
        <v>71</v>
      </c>
      <c r="C5131" s="637">
        <v>0</v>
      </c>
      <c r="D5131" s="635"/>
    </row>
    <row r="5132" spans="1:4" x14ac:dyDescent="0.2">
      <c r="A5132" s="635" t="s">
        <v>5437</v>
      </c>
      <c r="B5132" s="636">
        <v>204</v>
      </c>
      <c r="C5132" s="637">
        <v>0</v>
      </c>
      <c r="D5132" s="635"/>
    </row>
    <row r="5133" spans="1:4" x14ac:dyDescent="0.2">
      <c r="A5133" s="635" t="s">
        <v>5438</v>
      </c>
      <c r="B5133" s="636">
        <v>226</v>
      </c>
      <c r="C5133" s="637">
        <v>0</v>
      </c>
      <c r="D5133" s="635"/>
    </row>
    <row r="5134" spans="1:4" x14ac:dyDescent="0.2">
      <c r="A5134" s="635" t="s">
        <v>5439</v>
      </c>
      <c r="B5134" s="636">
        <v>103</v>
      </c>
      <c r="C5134" s="637">
        <v>114.16</v>
      </c>
      <c r="D5134" s="635"/>
    </row>
    <row r="5135" spans="1:4" x14ac:dyDescent="0.2">
      <c r="A5135" s="635" t="s">
        <v>5440</v>
      </c>
      <c r="B5135" s="636">
        <v>457</v>
      </c>
      <c r="C5135" s="637">
        <v>75.760000000000005</v>
      </c>
      <c r="D5135" s="635"/>
    </row>
    <row r="5136" spans="1:4" x14ac:dyDescent="0.2">
      <c r="A5136" s="635" t="s">
        <v>5441</v>
      </c>
      <c r="B5136" s="636">
        <v>102</v>
      </c>
      <c r="C5136" s="637">
        <v>0</v>
      </c>
      <c r="D5136" s="635"/>
    </row>
    <row r="5137" spans="1:4" x14ac:dyDescent="0.2">
      <c r="A5137" s="635" t="s">
        <v>5442</v>
      </c>
      <c r="B5137" s="636">
        <v>390</v>
      </c>
      <c r="C5137" s="637">
        <v>159.63999999999999</v>
      </c>
      <c r="D5137" s="635"/>
    </row>
    <row r="5138" spans="1:4" x14ac:dyDescent="0.2">
      <c r="A5138" s="635" t="s">
        <v>5443</v>
      </c>
      <c r="B5138" s="636">
        <v>164</v>
      </c>
      <c r="C5138" s="637">
        <v>310.69</v>
      </c>
      <c r="D5138" s="635"/>
    </row>
    <row r="5139" spans="1:4" x14ac:dyDescent="0.2">
      <c r="A5139" s="635" t="s">
        <v>5444</v>
      </c>
      <c r="B5139" s="636">
        <v>341</v>
      </c>
      <c r="C5139" s="637">
        <v>0</v>
      </c>
      <c r="D5139" s="635"/>
    </row>
    <row r="5140" spans="1:4" x14ac:dyDescent="0.2">
      <c r="A5140" s="635" t="s">
        <v>5445</v>
      </c>
      <c r="B5140" s="636">
        <v>365</v>
      </c>
      <c r="C5140" s="637">
        <v>97.71</v>
      </c>
      <c r="D5140" s="635"/>
    </row>
    <row r="5141" spans="1:4" x14ac:dyDescent="0.2">
      <c r="A5141" s="635" t="s">
        <v>5446</v>
      </c>
      <c r="B5141" s="636">
        <v>62</v>
      </c>
      <c r="C5141" s="637">
        <v>64.8</v>
      </c>
      <c r="D5141" s="635"/>
    </row>
    <row r="5142" spans="1:4" x14ac:dyDescent="0.2">
      <c r="A5142" s="635" t="s">
        <v>5447</v>
      </c>
      <c r="B5142" s="636">
        <v>304</v>
      </c>
      <c r="C5142" s="637">
        <v>0</v>
      </c>
      <c r="D5142" s="635"/>
    </row>
    <row r="5143" spans="1:4" x14ac:dyDescent="0.2">
      <c r="A5143" s="635" t="s">
        <v>5448</v>
      </c>
      <c r="B5143" s="636">
        <v>60</v>
      </c>
      <c r="C5143" s="637">
        <v>0</v>
      </c>
      <c r="D5143" s="635"/>
    </row>
    <row r="5144" spans="1:4" x14ac:dyDescent="0.2">
      <c r="A5144" s="635" t="s">
        <v>5449</v>
      </c>
      <c r="B5144" s="636">
        <v>94</v>
      </c>
      <c r="C5144" s="637">
        <v>0</v>
      </c>
      <c r="D5144" s="635"/>
    </row>
    <row r="5145" spans="1:4" x14ac:dyDescent="0.2">
      <c r="A5145" s="635" t="s">
        <v>5450</v>
      </c>
      <c r="B5145" s="636">
        <v>241</v>
      </c>
      <c r="C5145" s="637">
        <v>0</v>
      </c>
      <c r="D5145" s="635"/>
    </row>
    <row r="5146" spans="1:4" x14ac:dyDescent="0.2">
      <c r="A5146" s="635" t="s">
        <v>5451</v>
      </c>
      <c r="B5146" s="636">
        <v>338</v>
      </c>
      <c r="C5146" s="637">
        <v>200.11</v>
      </c>
      <c r="D5146" s="635"/>
    </row>
    <row r="5147" spans="1:4" x14ac:dyDescent="0.2">
      <c r="A5147" s="635" t="s">
        <v>5452</v>
      </c>
      <c r="B5147" s="636">
        <v>38</v>
      </c>
      <c r="C5147" s="637">
        <v>6.61</v>
      </c>
      <c r="D5147" s="635" t="s">
        <v>344</v>
      </c>
    </row>
    <row r="5148" spans="1:4" x14ac:dyDescent="0.2">
      <c r="A5148" s="635" t="s">
        <v>5453</v>
      </c>
      <c r="B5148" s="636">
        <v>279</v>
      </c>
      <c r="C5148" s="637">
        <v>0</v>
      </c>
      <c r="D5148" s="635"/>
    </row>
    <row r="5149" spans="1:4" x14ac:dyDescent="0.2">
      <c r="A5149" s="635" t="s">
        <v>5454</v>
      </c>
      <c r="B5149" s="636">
        <v>94</v>
      </c>
      <c r="C5149" s="637">
        <v>0</v>
      </c>
      <c r="D5149" s="635"/>
    </row>
    <row r="5150" spans="1:4" x14ac:dyDescent="0.2">
      <c r="A5150" s="635" t="s">
        <v>5455</v>
      </c>
      <c r="B5150" s="636">
        <v>124</v>
      </c>
      <c r="C5150" s="637">
        <v>0</v>
      </c>
      <c r="D5150" s="635"/>
    </row>
    <row r="5151" spans="1:4" x14ac:dyDescent="0.2">
      <c r="A5151" s="635" t="s">
        <v>5456</v>
      </c>
      <c r="B5151" s="636">
        <v>428</v>
      </c>
      <c r="C5151" s="637">
        <v>0</v>
      </c>
      <c r="D5151" s="635"/>
    </row>
    <row r="5152" spans="1:4" x14ac:dyDescent="0.2">
      <c r="A5152" s="635" t="s">
        <v>5457</v>
      </c>
      <c r="B5152" s="636">
        <v>330</v>
      </c>
      <c r="C5152" s="637">
        <v>64.819999999999993</v>
      </c>
      <c r="D5152" s="635"/>
    </row>
    <row r="5153" spans="1:4" x14ac:dyDescent="0.2">
      <c r="A5153" s="635" t="s">
        <v>5458</v>
      </c>
      <c r="B5153" s="636">
        <v>227</v>
      </c>
      <c r="C5153" s="637">
        <v>0</v>
      </c>
      <c r="D5153" s="635"/>
    </row>
    <row r="5154" spans="1:4" x14ac:dyDescent="0.2">
      <c r="A5154" s="635" t="s">
        <v>5459</v>
      </c>
      <c r="B5154" s="636">
        <v>54</v>
      </c>
      <c r="C5154" s="637">
        <v>0</v>
      </c>
      <c r="D5154" s="635"/>
    </row>
    <row r="5155" spans="1:4" x14ac:dyDescent="0.2">
      <c r="A5155" s="635" t="s">
        <v>5461</v>
      </c>
      <c r="B5155" s="636">
        <v>183</v>
      </c>
      <c r="C5155" s="637">
        <v>211.51</v>
      </c>
      <c r="D5155" s="635"/>
    </row>
    <row r="5156" spans="1:4" x14ac:dyDescent="0.2">
      <c r="A5156" s="635" t="s">
        <v>5462</v>
      </c>
      <c r="B5156" s="636">
        <v>333</v>
      </c>
      <c r="C5156" s="637">
        <v>55.71</v>
      </c>
      <c r="D5156" s="635"/>
    </row>
    <row r="5157" spans="1:4" x14ac:dyDescent="0.2">
      <c r="A5157" s="635" t="s">
        <v>5463</v>
      </c>
      <c r="B5157" s="636">
        <v>220</v>
      </c>
      <c r="C5157" s="637">
        <v>657.96</v>
      </c>
      <c r="D5157" s="635"/>
    </row>
    <row r="5158" spans="1:4" x14ac:dyDescent="0.2">
      <c r="A5158" s="635" t="s">
        <v>5464</v>
      </c>
      <c r="B5158" s="636">
        <v>242</v>
      </c>
      <c r="C5158" s="637">
        <v>0</v>
      </c>
      <c r="D5158" s="635"/>
    </row>
    <row r="5159" spans="1:4" x14ac:dyDescent="0.2">
      <c r="A5159" s="635" t="s">
        <v>5465</v>
      </c>
      <c r="B5159" s="636">
        <v>144</v>
      </c>
      <c r="C5159" s="637">
        <v>0</v>
      </c>
      <c r="D5159" s="635"/>
    </row>
    <row r="5160" spans="1:4" x14ac:dyDescent="0.2">
      <c r="A5160" s="635" t="s">
        <v>5466</v>
      </c>
      <c r="B5160" s="636">
        <v>227</v>
      </c>
      <c r="C5160" s="637">
        <v>88.8</v>
      </c>
      <c r="D5160" s="635"/>
    </row>
    <row r="5161" spans="1:4" x14ac:dyDescent="0.2">
      <c r="A5161" s="635" t="s">
        <v>5467</v>
      </c>
      <c r="B5161" s="636">
        <v>172</v>
      </c>
      <c r="C5161" s="637">
        <v>351.83</v>
      </c>
      <c r="D5161" s="635"/>
    </row>
    <row r="5162" spans="1:4" x14ac:dyDescent="0.2">
      <c r="A5162" s="635" t="s">
        <v>5468</v>
      </c>
      <c r="B5162" s="636">
        <v>59</v>
      </c>
      <c r="C5162" s="637">
        <v>7.27</v>
      </c>
      <c r="D5162" s="635"/>
    </row>
    <row r="5163" spans="1:4" x14ac:dyDescent="0.2">
      <c r="A5163" s="635" t="s">
        <v>5469</v>
      </c>
      <c r="B5163" s="636">
        <v>407</v>
      </c>
      <c r="C5163" s="637">
        <v>310.08999999999997</v>
      </c>
      <c r="D5163" s="635"/>
    </row>
    <row r="5164" spans="1:4" x14ac:dyDescent="0.2">
      <c r="A5164" s="635" t="s">
        <v>5470</v>
      </c>
      <c r="B5164" s="636">
        <v>35</v>
      </c>
      <c r="C5164" s="637">
        <v>0</v>
      </c>
      <c r="D5164" s="635" t="s">
        <v>344</v>
      </c>
    </row>
    <row r="5165" spans="1:4" x14ac:dyDescent="0.2">
      <c r="A5165" s="635" t="s">
        <v>5471</v>
      </c>
      <c r="B5165" s="636">
        <v>41</v>
      </c>
      <c r="C5165" s="637">
        <v>17.260000000000002</v>
      </c>
      <c r="D5165" s="635"/>
    </row>
    <row r="5166" spans="1:4" x14ac:dyDescent="0.2">
      <c r="A5166" s="635" t="s">
        <v>5472</v>
      </c>
      <c r="B5166" s="636">
        <v>95</v>
      </c>
      <c r="C5166" s="637">
        <v>0</v>
      </c>
      <c r="D5166" s="635"/>
    </row>
    <row r="5167" spans="1:4" x14ac:dyDescent="0.2">
      <c r="A5167" s="635" t="s">
        <v>5473</v>
      </c>
      <c r="B5167" s="636">
        <v>328</v>
      </c>
      <c r="C5167" s="637">
        <v>0</v>
      </c>
      <c r="D5167" s="635"/>
    </row>
    <row r="5168" spans="1:4" x14ac:dyDescent="0.2">
      <c r="A5168" s="635" t="s">
        <v>5474</v>
      </c>
      <c r="B5168" s="636">
        <v>47</v>
      </c>
      <c r="C5168" s="637">
        <v>206.67</v>
      </c>
      <c r="D5168" s="635"/>
    </row>
    <row r="5169" spans="1:4" x14ac:dyDescent="0.2">
      <c r="A5169" s="635" t="s">
        <v>5475</v>
      </c>
      <c r="B5169" s="636">
        <v>251</v>
      </c>
      <c r="C5169" s="637">
        <v>785.22</v>
      </c>
      <c r="D5169" s="635"/>
    </row>
    <row r="5170" spans="1:4" x14ac:dyDescent="0.2">
      <c r="A5170" s="635" t="s">
        <v>5476</v>
      </c>
      <c r="B5170" s="636">
        <v>508</v>
      </c>
      <c r="C5170" s="637">
        <v>0</v>
      </c>
      <c r="D5170" s="635"/>
    </row>
    <row r="5171" spans="1:4" x14ac:dyDescent="0.2">
      <c r="A5171" s="635" t="s">
        <v>5477</v>
      </c>
      <c r="B5171" s="636">
        <v>66</v>
      </c>
      <c r="C5171" s="637">
        <v>0</v>
      </c>
      <c r="D5171" s="635"/>
    </row>
    <row r="5172" spans="1:4" x14ac:dyDescent="0.2">
      <c r="A5172" s="635" t="s">
        <v>5478</v>
      </c>
      <c r="B5172" s="636">
        <v>72</v>
      </c>
      <c r="C5172" s="637">
        <v>0</v>
      </c>
      <c r="D5172" s="635"/>
    </row>
    <row r="5173" spans="1:4" x14ac:dyDescent="0.2">
      <c r="A5173" s="635" t="s">
        <v>5479</v>
      </c>
      <c r="B5173" s="636">
        <v>192</v>
      </c>
      <c r="C5173" s="637">
        <v>106.01</v>
      </c>
      <c r="D5173" s="635"/>
    </row>
    <row r="5174" spans="1:4" x14ac:dyDescent="0.2">
      <c r="A5174" s="635" t="s">
        <v>5480</v>
      </c>
      <c r="B5174" s="636">
        <v>204</v>
      </c>
      <c r="C5174" s="637">
        <v>323.13</v>
      </c>
      <c r="D5174" s="635"/>
    </row>
    <row r="5175" spans="1:4" x14ac:dyDescent="0.2">
      <c r="A5175" s="635" t="s">
        <v>5481</v>
      </c>
      <c r="B5175" s="636">
        <v>71</v>
      </c>
      <c r="C5175" s="637">
        <v>0</v>
      </c>
      <c r="D5175" s="635"/>
    </row>
    <row r="5176" spans="1:4" x14ac:dyDescent="0.2">
      <c r="A5176" s="635" t="s">
        <v>5482</v>
      </c>
      <c r="B5176" s="636">
        <v>104</v>
      </c>
      <c r="C5176" s="637">
        <v>227.81</v>
      </c>
      <c r="D5176" s="635"/>
    </row>
    <row r="5177" spans="1:4" x14ac:dyDescent="0.2">
      <c r="A5177" s="635" t="s">
        <v>5483</v>
      </c>
      <c r="B5177" s="636">
        <v>239</v>
      </c>
      <c r="C5177" s="637">
        <v>11.04</v>
      </c>
      <c r="D5177" s="635"/>
    </row>
    <row r="5178" spans="1:4" x14ac:dyDescent="0.2">
      <c r="A5178" s="635" t="s">
        <v>5484</v>
      </c>
      <c r="B5178" s="636">
        <v>156</v>
      </c>
      <c r="C5178" s="637">
        <v>370.55</v>
      </c>
      <c r="D5178" s="635"/>
    </row>
    <row r="5179" spans="1:4" x14ac:dyDescent="0.2">
      <c r="A5179" s="635" t="s">
        <v>5485</v>
      </c>
      <c r="B5179" s="636">
        <v>37</v>
      </c>
      <c r="C5179" s="637">
        <v>0.37</v>
      </c>
      <c r="D5179" s="635" t="s">
        <v>344</v>
      </c>
    </row>
    <row r="5180" spans="1:4" x14ac:dyDescent="0.2">
      <c r="A5180" s="635" t="s">
        <v>5486</v>
      </c>
      <c r="B5180" s="636">
        <v>557</v>
      </c>
      <c r="C5180" s="637">
        <v>1731.88</v>
      </c>
      <c r="D5180" s="635"/>
    </row>
    <row r="5181" spans="1:4" x14ac:dyDescent="0.2">
      <c r="A5181" s="635" t="s">
        <v>5487</v>
      </c>
      <c r="B5181" s="636">
        <v>305</v>
      </c>
      <c r="C5181" s="637">
        <v>398.28</v>
      </c>
      <c r="D5181" s="635"/>
    </row>
    <row r="5182" spans="1:4" x14ac:dyDescent="0.2">
      <c r="A5182" s="635" t="s">
        <v>5488</v>
      </c>
      <c r="B5182" s="636">
        <v>99</v>
      </c>
      <c r="C5182" s="637">
        <v>0</v>
      </c>
      <c r="D5182" s="635"/>
    </row>
    <row r="5183" spans="1:4" x14ac:dyDescent="0.2">
      <c r="A5183" s="635" t="s">
        <v>5489</v>
      </c>
      <c r="B5183" s="636">
        <v>200</v>
      </c>
      <c r="C5183" s="637">
        <v>48.96</v>
      </c>
      <c r="D5183" s="635"/>
    </row>
    <row r="5184" spans="1:4" x14ac:dyDescent="0.2">
      <c r="A5184" s="635" t="s">
        <v>5490</v>
      </c>
      <c r="B5184" s="636">
        <v>245</v>
      </c>
      <c r="C5184" s="637">
        <v>11.48</v>
      </c>
      <c r="D5184" s="635"/>
    </row>
    <row r="5185" spans="1:4" x14ac:dyDescent="0.2">
      <c r="A5185" s="635" t="s">
        <v>5491</v>
      </c>
      <c r="B5185" s="636">
        <v>313</v>
      </c>
      <c r="C5185" s="637">
        <v>350.97</v>
      </c>
      <c r="D5185" s="635"/>
    </row>
    <row r="5186" spans="1:4" x14ac:dyDescent="0.2">
      <c r="A5186" s="635" t="s">
        <v>5492</v>
      </c>
      <c r="B5186" s="636">
        <v>238</v>
      </c>
      <c r="C5186" s="637">
        <v>0</v>
      </c>
      <c r="D5186" s="635"/>
    </row>
    <row r="5187" spans="1:4" x14ac:dyDescent="0.2">
      <c r="A5187" s="635" t="s">
        <v>5493</v>
      </c>
      <c r="B5187" s="636">
        <v>303</v>
      </c>
      <c r="C5187" s="637">
        <v>0</v>
      </c>
      <c r="D5187" s="635"/>
    </row>
    <row r="5188" spans="1:4" x14ac:dyDescent="0.2">
      <c r="A5188" s="635" t="s">
        <v>5494</v>
      </c>
      <c r="B5188" s="636">
        <v>185</v>
      </c>
      <c r="C5188" s="637">
        <v>64.180000000000007</v>
      </c>
      <c r="D5188" s="635"/>
    </row>
    <row r="5189" spans="1:4" x14ac:dyDescent="0.2">
      <c r="A5189" s="635" t="s">
        <v>5495</v>
      </c>
      <c r="B5189" s="636">
        <v>115</v>
      </c>
      <c r="C5189" s="637">
        <v>0</v>
      </c>
      <c r="D5189" s="635"/>
    </row>
    <row r="5190" spans="1:4" x14ac:dyDescent="0.2">
      <c r="A5190" s="635" t="s">
        <v>5496</v>
      </c>
      <c r="B5190" s="636">
        <v>221</v>
      </c>
      <c r="C5190" s="637">
        <v>61.54</v>
      </c>
      <c r="D5190" s="635"/>
    </row>
    <row r="5191" spans="1:4" x14ac:dyDescent="0.2">
      <c r="A5191" s="635" t="s">
        <v>5497</v>
      </c>
      <c r="B5191" s="636">
        <v>46</v>
      </c>
      <c r="C5191" s="637">
        <v>53.92</v>
      </c>
      <c r="D5191" s="635"/>
    </row>
    <row r="5192" spans="1:4" x14ac:dyDescent="0.2">
      <c r="A5192" s="635" t="s">
        <v>5498</v>
      </c>
      <c r="B5192" s="636">
        <v>452</v>
      </c>
      <c r="C5192" s="637">
        <v>0</v>
      </c>
      <c r="D5192" s="635"/>
    </row>
    <row r="5193" spans="1:4" x14ac:dyDescent="0.2">
      <c r="A5193" s="635" t="s">
        <v>5499</v>
      </c>
      <c r="B5193" s="636">
        <v>144</v>
      </c>
      <c r="C5193" s="637">
        <v>0</v>
      </c>
      <c r="D5193" s="635"/>
    </row>
    <row r="5194" spans="1:4" x14ac:dyDescent="0.2">
      <c r="A5194" s="635" t="s">
        <v>5500</v>
      </c>
      <c r="B5194" s="636">
        <v>93</v>
      </c>
      <c r="C5194" s="637">
        <v>0</v>
      </c>
      <c r="D5194" s="635"/>
    </row>
    <row r="5195" spans="1:4" x14ac:dyDescent="0.2">
      <c r="A5195" s="635" t="s">
        <v>5501</v>
      </c>
      <c r="B5195" s="636">
        <v>289</v>
      </c>
      <c r="C5195" s="637">
        <v>706.06</v>
      </c>
      <c r="D5195" s="635"/>
    </row>
    <row r="5196" spans="1:4" x14ac:dyDescent="0.2">
      <c r="A5196" s="635" t="s">
        <v>5502</v>
      </c>
      <c r="B5196" s="636">
        <v>149</v>
      </c>
      <c r="C5196" s="637">
        <v>23.64</v>
      </c>
      <c r="D5196" s="635"/>
    </row>
    <row r="5197" spans="1:4" x14ac:dyDescent="0.2">
      <c r="A5197" s="635" t="s">
        <v>5503</v>
      </c>
      <c r="B5197" s="636">
        <v>53</v>
      </c>
      <c r="C5197" s="637">
        <v>31.75</v>
      </c>
      <c r="D5197" s="635"/>
    </row>
    <row r="5198" spans="1:4" x14ac:dyDescent="0.2">
      <c r="A5198" s="635" t="s">
        <v>5504</v>
      </c>
      <c r="B5198" s="636">
        <v>289</v>
      </c>
      <c r="C5198" s="637">
        <v>52.62</v>
      </c>
      <c r="D5198" s="635"/>
    </row>
    <row r="5199" spans="1:4" x14ac:dyDescent="0.2">
      <c r="A5199" s="635" t="s">
        <v>5505</v>
      </c>
      <c r="B5199" s="636">
        <v>234</v>
      </c>
      <c r="C5199" s="637">
        <v>320.36</v>
      </c>
      <c r="D5199" s="635"/>
    </row>
    <row r="5200" spans="1:4" x14ac:dyDescent="0.2">
      <c r="A5200" s="635" t="s">
        <v>5506</v>
      </c>
      <c r="B5200" s="636">
        <v>214</v>
      </c>
      <c r="C5200" s="637">
        <v>441.25</v>
      </c>
      <c r="D5200" s="635"/>
    </row>
    <row r="5201" spans="1:4" x14ac:dyDescent="0.2">
      <c r="A5201" s="635" t="s">
        <v>5507</v>
      </c>
      <c r="B5201" s="636">
        <v>164</v>
      </c>
      <c r="C5201" s="637">
        <v>500.56</v>
      </c>
      <c r="D5201" s="635"/>
    </row>
    <row r="5202" spans="1:4" x14ac:dyDescent="0.2">
      <c r="A5202" s="635" t="s">
        <v>5508</v>
      </c>
      <c r="B5202" s="636">
        <v>167</v>
      </c>
      <c r="C5202" s="637">
        <v>454.74</v>
      </c>
      <c r="D5202" s="635"/>
    </row>
    <row r="5203" spans="1:4" x14ac:dyDescent="0.2">
      <c r="A5203" s="635" t="s">
        <v>5509</v>
      </c>
      <c r="B5203" s="636">
        <v>230</v>
      </c>
      <c r="C5203" s="637">
        <v>43.26</v>
      </c>
      <c r="D5203" s="635"/>
    </row>
    <row r="5204" spans="1:4" x14ac:dyDescent="0.2">
      <c r="A5204" s="635" t="s">
        <v>5510</v>
      </c>
      <c r="B5204" s="636">
        <v>46</v>
      </c>
      <c r="C5204" s="637">
        <v>22.66</v>
      </c>
      <c r="D5204" s="635"/>
    </row>
    <row r="5205" spans="1:4" x14ac:dyDescent="0.2">
      <c r="A5205" s="635" t="s">
        <v>5511</v>
      </c>
      <c r="B5205" s="636">
        <v>185</v>
      </c>
      <c r="C5205" s="637">
        <v>0</v>
      </c>
      <c r="D5205" s="635"/>
    </row>
    <row r="5206" spans="1:4" x14ac:dyDescent="0.2">
      <c r="A5206" s="635" t="s">
        <v>5512</v>
      </c>
      <c r="B5206" s="636">
        <v>503</v>
      </c>
      <c r="C5206" s="637">
        <v>1236.82</v>
      </c>
      <c r="D5206" s="635"/>
    </row>
    <row r="5207" spans="1:4" x14ac:dyDescent="0.2">
      <c r="A5207" s="635" t="s">
        <v>5513</v>
      </c>
      <c r="B5207" s="636">
        <v>110</v>
      </c>
      <c r="C5207" s="637">
        <v>0</v>
      </c>
      <c r="D5207" s="635"/>
    </row>
    <row r="5208" spans="1:4" x14ac:dyDescent="0.2">
      <c r="A5208" s="635" t="s">
        <v>5514</v>
      </c>
      <c r="B5208" s="636">
        <v>570</v>
      </c>
      <c r="C5208" s="637">
        <v>0</v>
      </c>
      <c r="D5208" s="635"/>
    </row>
    <row r="5209" spans="1:4" x14ac:dyDescent="0.2">
      <c r="A5209" s="635" t="s">
        <v>5515</v>
      </c>
      <c r="B5209" s="636">
        <v>345</v>
      </c>
      <c r="C5209" s="637">
        <v>0</v>
      </c>
      <c r="D5209" s="635"/>
    </row>
    <row r="5210" spans="1:4" x14ac:dyDescent="0.2">
      <c r="A5210" s="635" t="s">
        <v>5516</v>
      </c>
      <c r="B5210" s="636">
        <v>165</v>
      </c>
      <c r="C5210" s="637">
        <v>0</v>
      </c>
      <c r="D5210" s="635"/>
    </row>
    <row r="5211" spans="1:4" x14ac:dyDescent="0.2">
      <c r="A5211" s="635" t="s">
        <v>5517</v>
      </c>
      <c r="B5211" s="636">
        <v>109</v>
      </c>
      <c r="C5211" s="637">
        <v>82.44</v>
      </c>
      <c r="D5211" s="635"/>
    </row>
    <row r="5212" spans="1:4" x14ac:dyDescent="0.2">
      <c r="A5212" s="635" t="s">
        <v>5518</v>
      </c>
      <c r="B5212" s="636">
        <v>104</v>
      </c>
      <c r="C5212" s="637">
        <v>12.84</v>
      </c>
      <c r="D5212" s="635"/>
    </row>
    <row r="5213" spans="1:4" x14ac:dyDescent="0.2">
      <c r="A5213" s="635" t="s">
        <v>5519</v>
      </c>
      <c r="B5213" s="636">
        <v>76</v>
      </c>
      <c r="C5213" s="637">
        <v>16.850000000000001</v>
      </c>
      <c r="D5213" s="635"/>
    </row>
    <row r="5214" spans="1:4" x14ac:dyDescent="0.2">
      <c r="A5214" s="635" t="s">
        <v>5520</v>
      </c>
      <c r="B5214" s="636">
        <v>110</v>
      </c>
      <c r="C5214" s="637">
        <v>152.77000000000001</v>
      </c>
      <c r="D5214" s="635"/>
    </row>
    <row r="5215" spans="1:4" x14ac:dyDescent="0.2">
      <c r="A5215" s="635" t="s">
        <v>5521</v>
      </c>
      <c r="B5215" s="636">
        <v>141</v>
      </c>
      <c r="C5215" s="637">
        <v>0.98</v>
      </c>
      <c r="D5215" s="635"/>
    </row>
    <row r="5216" spans="1:4" x14ac:dyDescent="0.2">
      <c r="A5216" s="635" t="s">
        <v>5522</v>
      </c>
      <c r="B5216" s="636">
        <v>71</v>
      </c>
      <c r="C5216" s="637">
        <v>0</v>
      </c>
      <c r="D5216" s="635"/>
    </row>
    <row r="5217" spans="1:4" x14ac:dyDescent="0.2">
      <c r="A5217" s="635" t="s">
        <v>5523</v>
      </c>
      <c r="B5217" s="636">
        <v>168</v>
      </c>
      <c r="C5217" s="637">
        <v>186.33</v>
      </c>
      <c r="D5217" s="635"/>
    </row>
    <row r="5218" spans="1:4" x14ac:dyDescent="0.2">
      <c r="A5218" s="635" t="s">
        <v>5524</v>
      </c>
      <c r="B5218" s="636">
        <v>100</v>
      </c>
      <c r="C5218" s="637">
        <v>0</v>
      </c>
      <c r="D5218" s="635"/>
    </row>
    <row r="5219" spans="1:4" x14ac:dyDescent="0.2">
      <c r="A5219" s="635" t="s">
        <v>5525</v>
      </c>
      <c r="B5219" s="636">
        <v>162</v>
      </c>
      <c r="C5219" s="637">
        <v>0</v>
      </c>
      <c r="D5219" s="635"/>
    </row>
    <row r="5220" spans="1:4" x14ac:dyDescent="0.2">
      <c r="A5220" s="635" t="s">
        <v>5526</v>
      </c>
      <c r="B5220" s="636">
        <v>139</v>
      </c>
      <c r="C5220" s="637">
        <v>0</v>
      </c>
      <c r="D5220" s="635"/>
    </row>
    <row r="5221" spans="1:4" x14ac:dyDescent="0.2">
      <c r="A5221" s="635" t="s">
        <v>5527</v>
      </c>
      <c r="B5221" s="636">
        <v>64</v>
      </c>
      <c r="C5221" s="637">
        <v>0</v>
      </c>
      <c r="D5221" s="635"/>
    </row>
    <row r="5222" spans="1:4" x14ac:dyDescent="0.2">
      <c r="A5222" s="635" t="s">
        <v>5528</v>
      </c>
      <c r="B5222" s="636">
        <v>355</v>
      </c>
      <c r="C5222" s="637">
        <v>0</v>
      </c>
      <c r="D5222" s="635"/>
    </row>
    <row r="5223" spans="1:4" x14ac:dyDescent="0.2">
      <c r="A5223" s="635" t="s">
        <v>5529</v>
      </c>
      <c r="B5223" s="636">
        <v>97</v>
      </c>
      <c r="C5223" s="637">
        <v>0</v>
      </c>
      <c r="D5223" s="635"/>
    </row>
    <row r="5224" spans="1:4" x14ac:dyDescent="0.2">
      <c r="A5224" s="635" t="s">
        <v>5530</v>
      </c>
      <c r="B5224" s="636">
        <v>236</v>
      </c>
      <c r="C5224" s="637">
        <v>216.7</v>
      </c>
      <c r="D5224" s="635"/>
    </row>
    <row r="5225" spans="1:4" x14ac:dyDescent="0.2">
      <c r="A5225" s="635" t="s">
        <v>5531</v>
      </c>
      <c r="B5225" s="636">
        <v>795</v>
      </c>
      <c r="C5225" s="637">
        <v>586.55999999999995</v>
      </c>
      <c r="D5225" s="635"/>
    </row>
    <row r="5226" spans="1:4" x14ac:dyDescent="0.2">
      <c r="A5226" s="635" t="s">
        <v>5532</v>
      </c>
      <c r="B5226" s="636">
        <v>64</v>
      </c>
      <c r="C5226" s="637">
        <v>5.4</v>
      </c>
      <c r="D5226" s="635"/>
    </row>
    <row r="5227" spans="1:4" x14ac:dyDescent="0.2">
      <c r="A5227" s="635" t="s">
        <v>5533</v>
      </c>
      <c r="B5227" s="636">
        <v>49</v>
      </c>
      <c r="C5227" s="637">
        <v>0</v>
      </c>
      <c r="D5227" s="635"/>
    </row>
    <row r="5228" spans="1:4" x14ac:dyDescent="0.2">
      <c r="A5228" s="635" t="s">
        <v>5534</v>
      </c>
      <c r="B5228" s="636">
        <v>64</v>
      </c>
      <c r="C5228" s="637">
        <v>0</v>
      </c>
      <c r="D5228" s="635"/>
    </row>
    <row r="5229" spans="1:4" x14ac:dyDescent="0.2">
      <c r="A5229" s="635" t="s">
        <v>5536</v>
      </c>
      <c r="B5229" s="636">
        <v>44</v>
      </c>
      <c r="C5229" s="637">
        <v>0</v>
      </c>
      <c r="D5229" s="635"/>
    </row>
    <row r="5230" spans="1:4" x14ac:dyDescent="0.2">
      <c r="A5230" s="635" t="s">
        <v>5537</v>
      </c>
      <c r="B5230" s="636">
        <v>82</v>
      </c>
      <c r="C5230" s="637">
        <v>0</v>
      </c>
      <c r="D5230" s="635"/>
    </row>
    <row r="5231" spans="1:4" x14ac:dyDescent="0.2">
      <c r="A5231" s="635" t="s">
        <v>5538</v>
      </c>
      <c r="B5231" s="636">
        <v>63</v>
      </c>
      <c r="C5231" s="637">
        <v>9.76</v>
      </c>
      <c r="D5231" s="635"/>
    </row>
    <row r="5232" spans="1:4" x14ac:dyDescent="0.2">
      <c r="A5232" s="635" t="s">
        <v>5540</v>
      </c>
      <c r="B5232" s="636">
        <v>156</v>
      </c>
      <c r="C5232" s="637">
        <v>354.75</v>
      </c>
      <c r="D5232" s="635"/>
    </row>
    <row r="5233" spans="1:4" x14ac:dyDescent="0.2">
      <c r="A5233" s="635" t="s">
        <v>5541</v>
      </c>
      <c r="B5233" s="636">
        <v>134</v>
      </c>
      <c r="C5233" s="637">
        <v>306.20999999999998</v>
      </c>
      <c r="D5233" s="635"/>
    </row>
    <row r="5234" spans="1:4" x14ac:dyDescent="0.2">
      <c r="A5234" s="635" t="s">
        <v>5542</v>
      </c>
      <c r="B5234" s="636">
        <v>73</v>
      </c>
      <c r="C5234" s="637">
        <v>50.78</v>
      </c>
      <c r="D5234" s="635"/>
    </row>
    <row r="5235" spans="1:4" x14ac:dyDescent="0.2">
      <c r="A5235" s="635" t="s">
        <v>5543</v>
      </c>
      <c r="B5235" s="636">
        <v>97</v>
      </c>
      <c r="C5235" s="637">
        <v>0</v>
      </c>
      <c r="D5235" s="635"/>
    </row>
    <row r="5236" spans="1:4" x14ac:dyDescent="0.2">
      <c r="A5236" s="635" t="s">
        <v>5544</v>
      </c>
      <c r="B5236" s="636">
        <v>155</v>
      </c>
      <c r="C5236" s="637">
        <v>0</v>
      </c>
      <c r="D5236" s="635"/>
    </row>
    <row r="5237" spans="1:4" x14ac:dyDescent="0.2">
      <c r="A5237" s="635" t="s">
        <v>5545</v>
      </c>
      <c r="B5237" s="636">
        <v>255</v>
      </c>
      <c r="C5237" s="637">
        <v>720.28</v>
      </c>
      <c r="D5237" s="635"/>
    </row>
    <row r="5238" spans="1:4" x14ac:dyDescent="0.2">
      <c r="A5238" s="635" t="s">
        <v>5546</v>
      </c>
      <c r="B5238" s="636">
        <v>151</v>
      </c>
      <c r="C5238" s="637">
        <v>0</v>
      </c>
      <c r="D5238" s="635"/>
    </row>
    <row r="5239" spans="1:4" x14ac:dyDescent="0.2">
      <c r="A5239" s="635" t="s">
        <v>5547</v>
      </c>
      <c r="B5239" s="636">
        <v>508</v>
      </c>
      <c r="C5239" s="637">
        <v>452.98</v>
      </c>
      <c r="D5239" s="635"/>
    </row>
    <row r="5240" spans="1:4" x14ac:dyDescent="0.2">
      <c r="A5240" s="635" t="s">
        <v>5548</v>
      </c>
      <c r="B5240" s="636">
        <v>51</v>
      </c>
      <c r="C5240" s="637">
        <v>3.74</v>
      </c>
      <c r="D5240" s="635"/>
    </row>
    <row r="5241" spans="1:4" x14ac:dyDescent="0.2">
      <c r="A5241" s="635" t="s">
        <v>5549</v>
      </c>
      <c r="B5241" s="636">
        <v>58</v>
      </c>
      <c r="C5241" s="637">
        <v>71.11</v>
      </c>
      <c r="D5241" s="635"/>
    </row>
    <row r="5242" spans="1:4" x14ac:dyDescent="0.2">
      <c r="A5242" s="635" t="s">
        <v>5550</v>
      </c>
      <c r="B5242" s="636">
        <v>66</v>
      </c>
      <c r="C5242" s="637">
        <v>0</v>
      </c>
      <c r="D5242" s="635"/>
    </row>
    <row r="5243" spans="1:4" x14ac:dyDescent="0.2">
      <c r="A5243" s="635" t="s">
        <v>5551</v>
      </c>
      <c r="B5243" s="636">
        <v>409</v>
      </c>
      <c r="C5243" s="637">
        <v>0</v>
      </c>
      <c r="D5243" s="635"/>
    </row>
    <row r="5244" spans="1:4" x14ac:dyDescent="0.2">
      <c r="A5244" s="635" t="s">
        <v>5552</v>
      </c>
      <c r="B5244" s="636">
        <v>362</v>
      </c>
      <c r="C5244" s="637">
        <v>0</v>
      </c>
      <c r="D5244" s="635"/>
    </row>
    <row r="5245" spans="1:4" x14ac:dyDescent="0.2">
      <c r="A5245" s="635" t="s">
        <v>5553</v>
      </c>
      <c r="B5245" s="636">
        <v>399</v>
      </c>
      <c r="C5245" s="637">
        <v>0</v>
      </c>
      <c r="D5245" s="635"/>
    </row>
    <row r="5246" spans="1:4" x14ac:dyDescent="0.2">
      <c r="A5246" s="635" t="s">
        <v>5554</v>
      </c>
      <c r="B5246" s="636">
        <v>81</v>
      </c>
      <c r="C5246" s="637">
        <v>0</v>
      </c>
      <c r="D5246" s="635"/>
    </row>
    <row r="5247" spans="1:4" x14ac:dyDescent="0.2">
      <c r="A5247" s="635" t="s">
        <v>5555</v>
      </c>
      <c r="B5247" s="636">
        <v>36</v>
      </c>
      <c r="C5247" s="637">
        <v>31.94</v>
      </c>
      <c r="D5247" s="635" t="s">
        <v>344</v>
      </c>
    </row>
    <row r="5248" spans="1:4" x14ac:dyDescent="0.2">
      <c r="A5248" s="635" t="s">
        <v>5556</v>
      </c>
      <c r="B5248" s="636">
        <v>168</v>
      </c>
      <c r="C5248" s="637">
        <v>618.32000000000005</v>
      </c>
      <c r="D5248" s="635"/>
    </row>
    <row r="5249" spans="1:4" x14ac:dyDescent="0.2">
      <c r="A5249" s="635" t="s">
        <v>5557</v>
      </c>
      <c r="B5249" s="636">
        <v>213</v>
      </c>
      <c r="C5249" s="637">
        <v>58.25</v>
      </c>
      <c r="D5249" s="635"/>
    </row>
    <row r="5250" spans="1:4" x14ac:dyDescent="0.2">
      <c r="A5250" s="635" t="s">
        <v>5558</v>
      </c>
      <c r="B5250" s="636">
        <v>398</v>
      </c>
      <c r="C5250" s="637">
        <v>188.44</v>
      </c>
      <c r="D5250" s="635"/>
    </row>
    <row r="5251" spans="1:4" x14ac:dyDescent="0.2">
      <c r="A5251" s="635" t="s">
        <v>5559</v>
      </c>
      <c r="B5251" s="636">
        <v>83</v>
      </c>
      <c r="C5251" s="637">
        <v>0</v>
      </c>
      <c r="D5251" s="635"/>
    </row>
    <row r="5252" spans="1:4" x14ac:dyDescent="0.2">
      <c r="A5252" s="635" t="s">
        <v>5560</v>
      </c>
      <c r="B5252" s="636">
        <v>95</v>
      </c>
      <c r="C5252" s="637">
        <v>0</v>
      </c>
      <c r="D5252" s="635"/>
    </row>
    <row r="5253" spans="1:4" x14ac:dyDescent="0.2">
      <c r="A5253" s="635" t="s">
        <v>5561</v>
      </c>
      <c r="B5253" s="636">
        <v>88</v>
      </c>
      <c r="C5253" s="637">
        <v>73.069999999999993</v>
      </c>
      <c r="D5253" s="635"/>
    </row>
    <row r="5254" spans="1:4" x14ac:dyDescent="0.2">
      <c r="A5254" s="635" t="s">
        <v>5562</v>
      </c>
      <c r="B5254" s="636">
        <v>300</v>
      </c>
      <c r="C5254" s="637">
        <v>0</v>
      </c>
      <c r="D5254" s="635"/>
    </row>
    <row r="5255" spans="1:4" x14ac:dyDescent="0.2">
      <c r="A5255" s="635" t="s">
        <v>5563</v>
      </c>
      <c r="B5255" s="636">
        <v>311</v>
      </c>
      <c r="C5255" s="637">
        <v>865.96</v>
      </c>
      <c r="D5255" s="635"/>
    </row>
    <row r="5256" spans="1:4" x14ac:dyDescent="0.2">
      <c r="A5256" s="635" t="s">
        <v>5564</v>
      </c>
      <c r="B5256" s="636">
        <v>86</v>
      </c>
      <c r="C5256" s="637">
        <v>0</v>
      </c>
      <c r="D5256" s="635"/>
    </row>
    <row r="5257" spans="1:4" x14ac:dyDescent="0.2">
      <c r="A5257" s="635" t="s">
        <v>5565</v>
      </c>
      <c r="B5257" s="636">
        <v>160</v>
      </c>
      <c r="C5257" s="637">
        <v>648.38</v>
      </c>
      <c r="D5257" s="635"/>
    </row>
    <row r="5258" spans="1:4" x14ac:dyDescent="0.2">
      <c r="A5258" s="635" t="s">
        <v>5566</v>
      </c>
      <c r="B5258" s="636">
        <v>254</v>
      </c>
      <c r="C5258" s="637">
        <v>161.53</v>
      </c>
      <c r="D5258" s="635"/>
    </row>
    <row r="5259" spans="1:4" x14ac:dyDescent="0.2">
      <c r="A5259" s="635" t="s">
        <v>5567</v>
      </c>
      <c r="B5259" s="636">
        <v>324</v>
      </c>
      <c r="C5259" s="637">
        <v>117.7</v>
      </c>
      <c r="D5259" s="635"/>
    </row>
    <row r="5260" spans="1:4" x14ac:dyDescent="0.2">
      <c r="A5260" s="635" t="s">
        <v>5568</v>
      </c>
      <c r="B5260" s="636">
        <v>198</v>
      </c>
      <c r="C5260" s="637">
        <v>0</v>
      </c>
      <c r="D5260" s="635"/>
    </row>
    <row r="5261" spans="1:4" x14ac:dyDescent="0.2">
      <c r="A5261" s="635" t="s">
        <v>5569</v>
      </c>
      <c r="B5261" s="636">
        <v>205</v>
      </c>
      <c r="C5261" s="637">
        <v>181.06</v>
      </c>
      <c r="D5261" s="635"/>
    </row>
    <row r="5262" spans="1:4" x14ac:dyDescent="0.2">
      <c r="A5262" s="635" t="s">
        <v>5570</v>
      </c>
      <c r="B5262" s="636">
        <v>263</v>
      </c>
      <c r="C5262" s="637">
        <v>13.82</v>
      </c>
      <c r="D5262" s="635"/>
    </row>
    <row r="5263" spans="1:4" x14ac:dyDescent="0.2">
      <c r="A5263" s="635" t="s">
        <v>5571</v>
      </c>
      <c r="B5263" s="636">
        <v>168</v>
      </c>
      <c r="C5263" s="637">
        <v>475.58</v>
      </c>
      <c r="D5263" s="635"/>
    </row>
    <row r="5264" spans="1:4" x14ac:dyDescent="0.2">
      <c r="A5264" s="635" t="s">
        <v>5572</v>
      </c>
      <c r="B5264" s="636">
        <v>259</v>
      </c>
      <c r="C5264" s="637">
        <v>618.32000000000005</v>
      </c>
      <c r="D5264" s="635"/>
    </row>
    <row r="5265" spans="1:4" x14ac:dyDescent="0.2">
      <c r="A5265" s="635" t="s">
        <v>5573</v>
      </c>
      <c r="B5265" s="636">
        <v>130</v>
      </c>
      <c r="C5265" s="637">
        <v>0</v>
      </c>
      <c r="D5265" s="635"/>
    </row>
    <row r="5266" spans="1:4" x14ac:dyDescent="0.2">
      <c r="A5266" s="635" t="s">
        <v>5574</v>
      </c>
      <c r="B5266" s="636">
        <v>63</v>
      </c>
      <c r="C5266" s="637">
        <v>0</v>
      </c>
      <c r="D5266" s="635"/>
    </row>
    <row r="5267" spans="1:4" x14ac:dyDescent="0.2">
      <c r="A5267" s="635" t="s">
        <v>5575</v>
      </c>
      <c r="B5267" s="636">
        <v>327</v>
      </c>
      <c r="C5267" s="637">
        <v>972.59</v>
      </c>
      <c r="D5267" s="635"/>
    </row>
    <row r="5268" spans="1:4" x14ac:dyDescent="0.2">
      <c r="A5268" s="635" t="s">
        <v>5576</v>
      </c>
      <c r="B5268" s="636">
        <v>97</v>
      </c>
      <c r="C5268" s="637">
        <v>132.54</v>
      </c>
      <c r="D5268" s="635"/>
    </row>
    <row r="5269" spans="1:4" x14ac:dyDescent="0.2">
      <c r="A5269" s="635" t="s">
        <v>5577</v>
      </c>
      <c r="B5269" s="636">
        <v>211</v>
      </c>
      <c r="C5269" s="637">
        <v>737.68</v>
      </c>
      <c r="D5269" s="635"/>
    </row>
    <row r="5270" spans="1:4" x14ac:dyDescent="0.2">
      <c r="A5270" s="635" t="s">
        <v>5578</v>
      </c>
      <c r="B5270" s="636">
        <v>167</v>
      </c>
      <c r="C5270" s="637">
        <v>0</v>
      </c>
      <c r="D5270" s="635"/>
    </row>
    <row r="5271" spans="1:4" x14ac:dyDescent="0.2">
      <c r="A5271" s="635" t="s">
        <v>5579</v>
      </c>
      <c r="B5271" s="636">
        <v>464</v>
      </c>
      <c r="C5271" s="637">
        <v>1478.7</v>
      </c>
      <c r="D5271" s="635"/>
    </row>
    <row r="5272" spans="1:4" x14ac:dyDescent="0.2">
      <c r="A5272" s="635" t="s">
        <v>5580</v>
      </c>
      <c r="B5272" s="636">
        <v>72</v>
      </c>
      <c r="C5272" s="637">
        <v>263.45</v>
      </c>
      <c r="D5272" s="635"/>
    </row>
    <row r="5273" spans="1:4" x14ac:dyDescent="0.2">
      <c r="A5273" s="635" t="s">
        <v>5581</v>
      </c>
      <c r="B5273" s="636">
        <v>311</v>
      </c>
      <c r="C5273" s="637">
        <v>453.79</v>
      </c>
      <c r="D5273" s="635"/>
    </row>
    <row r="5274" spans="1:4" x14ac:dyDescent="0.2">
      <c r="A5274" s="635" t="s">
        <v>5582</v>
      </c>
      <c r="B5274" s="636">
        <v>71</v>
      </c>
      <c r="C5274" s="637">
        <v>0</v>
      </c>
      <c r="D5274" s="635"/>
    </row>
    <row r="5275" spans="1:4" x14ac:dyDescent="0.2">
      <c r="A5275" s="635" t="s">
        <v>5583</v>
      </c>
      <c r="B5275" s="636">
        <v>40</v>
      </c>
      <c r="C5275" s="637">
        <v>0.27</v>
      </c>
      <c r="D5275" s="635" t="s">
        <v>344</v>
      </c>
    </row>
    <row r="5276" spans="1:4" x14ac:dyDescent="0.2">
      <c r="A5276" s="635" t="s">
        <v>5584</v>
      </c>
      <c r="B5276" s="636">
        <v>438</v>
      </c>
      <c r="C5276" s="637">
        <v>0</v>
      </c>
      <c r="D5276" s="635"/>
    </row>
    <row r="5277" spans="1:4" x14ac:dyDescent="0.2">
      <c r="A5277" s="635" t="s">
        <v>5585</v>
      </c>
      <c r="B5277" s="636">
        <v>225</v>
      </c>
      <c r="C5277" s="637">
        <v>33.380000000000003</v>
      </c>
      <c r="D5277" s="635"/>
    </row>
    <row r="5278" spans="1:4" x14ac:dyDescent="0.2">
      <c r="A5278" s="635" t="s">
        <v>5586</v>
      </c>
      <c r="B5278" s="636">
        <v>47</v>
      </c>
      <c r="C5278" s="637">
        <v>0</v>
      </c>
      <c r="D5278" s="635"/>
    </row>
    <row r="5279" spans="1:4" x14ac:dyDescent="0.2">
      <c r="A5279" s="635" t="s">
        <v>5587</v>
      </c>
      <c r="B5279" s="636">
        <v>540</v>
      </c>
      <c r="C5279" s="637">
        <v>1632.94</v>
      </c>
      <c r="D5279" s="635"/>
    </row>
    <row r="5280" spans="1:4" x14ac:dyDescent="0.2">
      <c r="A5280" s="635" t="s">
        <v>5588</v>
      </c>
      <c r="B5280" s="636">
        <v>314</v>
      </c>
      <c r="C5280" s="637">
        <v>429.61</v>
      </c>
      <c r="D5280" s="635"/>
    </row>
    <row r="5281" spans="1:4" x14ac:dyDescent="0.2">
      <c r="A5281" s="635" t="s">
        <v>5589</v>
      </c>
      <c r="B5281" s="636">
        <v>295</v>
      </c>
      <c r="C5281" s="637">
        <v>117.97</v>
      </c>
      <c r="D5281" s="635"/>
    </row>
    <row r="5282" spans="1:4" x14ac:dyDescent="0.2">
      <c r="A5282" s="635" t="s">
        <v>5590</v>
      </c>
      <c r="B5282" s="636">
        <v>66</v>
      </c>
      <c r="C5282" s="637">
        <v>110.47</v>
      </c>
      <c r="D5282" s="635"/>
    </row>
    <row r="5283" spans="1:4" x14ac:dyDescent="0.2">
      <c r="A5283" s="635" t="s">
        <v>5591</v>
      </c>
      <c r="B5283" s="636">
        <v>168</v>
      </c>
      <c r="C5283" s="637">
        <v>515.45000000000005</v>
      </c>
      <c r="D5283" s="635"/>
    </row>
    <row r="5284" spans="1:4" x14ac:dyDescent="0.2">
      <c r="A5284" s="635" t="s">
        <v>5592</v>
      </c>
      <c r="B5284" s="636">
        <v>184</v>
      </c>
      <c r="C5284" s="637">
        <v>421.62</v>
      </c>
      <c r="D5284" s="635"/>
    </row>
    <row r="5285" spans="1:4" x14ac:dyDescent="0.2">
      <c r="A5285" s="635" t="s">
        <v>5593</v>
      </c>
      <c r="B5285" s="636">
        <v>241</v>
      </c>
      <c r="C5285" s="637">
        <v>0</v>
      </c>
      <c r="D5285" s="635"/>
    </row>
    <row r="5286" spans="1:4" x14ac:dyDescent="0.2">
      <c r="A5286" s="635" t="s">
        <v>5594</v>
      </c>
      <c r="B5286" s="636">
        <v>228</v>
      </c>
      <c r="C5286" s="637">
        <v>0</v>
      </c>
      <c r="D5286" s="635"/>
    </row>
    <row r="5287" spans="1:4" x14ac:dyDescent="0.2">
      <c r="A5287" s="635" t="s">
        <v>5595</v>
      </c>
      <c r="B5287" s="636">
        <v>204</v>
      </c>
      <c r="C5287" s="637">
        <v>0</v>
      </c>
      <c r="D5287" s="635"/>
    </row>
    <row r="5288" spans="1:4" x14ac:dyDescent="0.2">
      <c r="A5288" s="635" t="s">
        <v>5596</v>
      </c>
      <c r="B5288" s="636">
        <v>270</v>
      </c>
      <c r="C5288" s="637">
        <v>0</v>
      </c>
      <c r="D5288" s="635"/>
    </row>
    <row r="5289" spans="1:4" x14ac:dyDescent="0.2">
      <c r="A5289" s="635" t="s">
        <v>5597</v>
      </c>
      <c r="B5289" s="636">
        <v>43</v>
      </c>
      <c r="C5289" s="637">
        <v>0</v>
      </c>
      <c r="D5289" s="635"/>
    </row>
    <row r="5290" spans="1:4" x14ac:dyDescent="0.2">
      <c r="A5290" s="635" t="s">
        <v>5598</v>
      </c>
      <c r="B5290" s="636">
        <v>276</v>
      </c>
      <c r="C5290" s="637">
        <v>15.09</v>
      </c>
      <c r="D5290" s="635"/>
    </row>
    <row r="5291" spans="1:4" x14ac:dyDescent="0.2">
      <c r="A5291" s="635" t="s">
        <v>5599</v>
      </c>
      <c r="B5291" s="636">
        <v>345</v>
      </c>
      <c r="C5291" s="637">
        <v>397.16</v>
      </c>
      <c r="D5291" s="635"/>
    </row>
    <row r="5292" spans="1:4" x14ac:dyDescent="0.2">
      <c r="A5292" s="635" t="s">
        <v>5600</v>
      </c>
      <c r="B5292" s="636">
        <v>146</v>
      </c>
      <c r="C5292" s="637">
        <v>0</v>
      </c>
      <c r="D5292" s="635"/>
    </row>
    <row r="5293" spans="1:4" x14ac:dyDescent="0.2">
      <c r="A5293" s="635" t="s">
        <v>5601</v>
      </c>
      <c r="B5293" s="636">
        <v>145</v>
      </c>
      <c r="C5293" s="637">
        <v>0</v>
      </c>
      <c r="D5293" s="635"/>
    </row>
    <row r="5294" spans="1:4" x14ac:dyDescent="0.2">
      <c r="A5294" s="635" t="s">
        <v>5602</v>
      </c>
      <c r="B5294" s="636">
        <v>429</v>
      </c>
      <c r="C5294" s="637">
        <v>0</v>
      </c>
      <c r="D5294" s="635"/>
    </row>
    <row r="5295" spans="1:4" x14ac:dyDescent="0.2">
      <c r="A5295" s="635" t="s">
        <v>5603</v>
      </c>
      <c r="B5295" s="636">
        <v>166</v>
      </c>
      <c r="C5295" s="637">
        <v>387.44</v>
      </c>
      <c r="D5295" s="635"/>
    </row>
    <row r="5296" spans="1:4" x14ac:dyDescent="0.2">
      <c r="A5296" s="635" t="s">
        <v>5604</v>
      </c>
      <c r="B5296" s="636">
        <v>458</v>
      </c>
      <c r="C5296" s="637">
        <v>388.13</v>
      </c>
      <c r="D5296" s="635"/>
    </row>
    <row r="5297" spans="1:4" x14ac:dyDescent="0.2">
      <c r="A5297" s="635" t="s">
        <v>5605</v>
      </c>
      <c r="B5297" s="636">
        <v>236</v>
      </c>
      <c r="C5297" s="637">
        <v>66.2</v>
      </c>
      <c r="D5297" s="635"/>
    </row>
    <row r="5298" spans="1:4" x14ac:dyDescent="0.2">
      <c r="A5298" s="635" t="s">
        <v>5606</v>
      </c>
      <c r="B5298" s="636">
        <v>350</v>
      </c>
      <c r="C5298" s="637">
        <v>806.98</v>
      </c>
      <c r="D5298" s="635"/>
    </row>
    <row r="5299" spans="1:4" x14ac:dyDescent="0.2">
      <c r="A5299" s="635" t="s">
        <v>5607</v>
      </c>
      <c r="B5299" s="636">
        <v>223</v>
      </c>
      <c r="C5299" s="637">
        <v>0</v>
      </c>
      <c r="D5299" s="635"/>
    </row>
    <row r="5300" spans="1:4" x14ac:dyDescent="0.2">
      <c r="A5300" s="635" t="s">
        <v>5608</v>
      </c>
      <c r="B5300" s="636">
        <v>246</v>
      </c>
      <c r="C5300" s="637">
        <v>0</v>
      </c>
      <c r="D5300" s="635"/>
    </row>
    <row r="5301" spans="1:4" x14ac:dyDescent="0.2">
      <c r="A5301" s="635" t="s">
        <v>5609</v>
      </c>
      <c r="B5301" s="636">
        <v>268</v>
      </c>
      <c r="C5301" s="637">
        <v>960.54</v>
      </c>
      <c r="D5301" s="635"/>
    </row>
    <row r="5302" spans="1:4" x14ac:dyDescent="0.2">
      <c r="A5302" s="635" t="s">
        <v>5610</v>
      </c>
      <c r="B5302" s="636">
        <v>143</v>
      </c>
      <c r="C5302" s="637">
        <v>334.45</v>
      </c>
      <c r="D5302" s="635"/>
    </row>
    <row r="5303" spans="1:4" x14ac:dyDescent="0.2">
      <c r="A5303" s="635" t="s">
        <v>5611</v>
      </c>
      <c r="B5303" s="636">
        <v>215</v>
      </c>
      <c r="C5303" s="637">
        <v>709.72</v>
      </c>
      <c r="D5303" s="635"/>
    </row>
    <row r="5304" spans="1:4" x14ac:dyDescent="0.2">
      <c r="A5304" s="635" t="s">
        <v>5612</v>
      </c>
      <c r="B5304" s="636">
        <v>139</v>
      </c>
      <c r="C5304" s="637">
        <v>569.69000000000005</v>
      </c>
      <c r="D5304" s="635"/>
    </row>
    <row r="5305" spans="1:4" x14ac:dyDescent="0.2">
      <c r="A5305" s="635" t="s">
        <v>5613</v>
      </c>
      <c r="B5305" s="636">
        <v>180</v>
      </c>
      <c r="C5305" s="637">
        <v>0</v>
      </c>
      <c r="D5305" s="635"/>
    </row>
    <row r="5306" spans="1:4" x14ac:dyDescent="0.2">
      <c r="A5306" s="635" t="s">
        <v>5614</v>
      </c>
      <c r="B5306" s="636">
        <v>221</v>
      </c>
      <c r="C5306" s="637">
        <v>653.55999999999995</v>
      </c>
      <c r="D5306" s="635"/>
    </row>
    <row r="5307" spans="1:4" x14ac:dyDescent="0.2">
      <c r="A5307" s="635" t="s">
        <v>5615</v>
      </c>
      <c r="B5307" s="636">
        <v>256</v>
      </c>
      <c r="C5307" s="637">
        <v>365.73</v>
      </c>
      <c r="D5307" s="635"/>
    </row>
    <row r="5308" spans="1:4" x14ac:dyDescent="0.2">
      <c r="A5308" s="635" t="s">
        <v>5616</v>
      </c>
      <c r="B5308" s="636">
        <v>282</v>
      </c>
      <c r="C5308" s="637">
        <v>34.25</v>
      </c>
      <c r="D5308" s="635"/>
    </row>
    <row r="5309" spans="1:4" x14ac:dyDescent="0.2">
      <c r="A5309" s="635" t="s">
        <v>5617</v>
      </c>
      <c r="B5309" s="636">
        <v>322</v>
      </c>
      <c r="C5309" s="637">
        <v>47.89</v>
      </c>
      <c r="D5309" s="635"/>
    </row>
    <row r="5310" spans="1:4" x14ac:dyDescent="0.2">
      <c r="A5310" s="635" t="s">
        <v>5618</v>
      </c>
      <c r="B5310" s="636">
        <v>119</v>
      </c>
      <c r="C5310" s="637">
        <v>0</v>
      </c>
      <c r="D5310" s="635"/>
    </row>
    <row r="5311" spans="1:4" x14ac:dyDescent="0.2">
      <c r="A5311" s="635" t="s">
        <v>5619</v>
      </c>
      <c r="B5311" s="636">
        <v>119</v>
      </c>
      <c r="C5311" s="637">
        <v>220.62</v>
      </c>
      <c r="D5311" s="635"/>
    </row>
    <row r="5312" spans="1:4" x14ac:dyDescent="0.2">
      <c r="A5312" s="635" t="s">
        <v>5620</v>
      </c>
      <c r="B5312" s="636">
        <v>258</v>
      </c>
      <c r="C5312" s="637">
        <v>153.11000000000001</v>
      </c>
      <c r="D5312" s="635"/>
    </row>
    <row r="5313" spans="1:4" x14ac:dyDescent="0.2">
      <c r="A5313" s="635" t="s">
        <v>5621</v>
      </c>
      <c r="B5313" s="636">
        <v>92</v>
      </c>
      <c r="C5313" s="637">
        <v>323.20999999999998</v>
      </c>
      <c r="D5313" s="635"/>
    </row>
    <row r="5314" spans="1:4" x14ac:dyDescent="0.2">
      <c r="A5314" s="635" t="s">
        <v>5622</v>
      </c>
      <c r="B5314" s="636">
        <v>176</v>
      </c>
      <c r="C5314" s="637">
        <v>376.38</v>
      </c>
      <c r="D5314" s="635"/>
    </row>
    <row r="5315" spans="1:4" x14ac:dyDescent="0.2">
      <c r="A5315" s="635" t="s">
        <v>5623</v>
      </c>
      <c r="B5315" s="636">
        <v>71</v>
      </c>
      <c r="C5315" s="637">
        <v>0</v>
      </c>
      <c r="D5315" s="635"/>
    </row>
    <row r="5316" spans="1:4" x14ac:dyDescent="0.2">
      <c r="A5316" s="635" t="s">
        <v>5624</v>
      </c>
      <c r="B5316" s="636">
        <v>295</v>
      </c>
      <c r="C5316" s="637">
        <v>263.11</v>
      </c>
      <c r="D5316" s="635"/>
    </row>
    <row r="5317" spans="1:4" x14ac:dyDescent="0.2">
      <c r="A5317" s="635" t="s">
        <v>5625</v>
      </c>
      <c r="B5317" s="636">
        <v>335</v>
      </c>
      <c r="C5317" s="637">
        <v>48.79</v>
      </c>
      <c r="D5317" s="635"/>
    </row>
    <row r="5318" spans="1:4" x14ac:dyDescent="0.2">
      <c r="A5318" s="635" t="s">
        <v>5626</v>
      </c>
      <c r="B5318" s="636">
        <v>122</v>
      </c>
      <c r="C5318" s="637">
        <v>0</v>
      </c>
      <c r="D5318" s="635"/>
    </row>
    <row r="5319" spans="1:4" x14ac:dyDescent="0.2">
      <c r="A5319" s="635" t="s">
        <v>5627</v>
      </c>
      <c r="B5319" s="636">
        <v>122</v>
      </c>
      <c r="C5319" s="637">
        <v>316.33999999999997</v>
      </c>
      <c r="D5319" s="635"/>
    </row>
    <row r="5320" spans="1:4" x14ac:dyDescent="0.2">
      <c r="A5320" s="635" t="s">
        <v>5628</v>
      </c>
      <c r="B5320" s="636">
        <v>428</v>
      </c>
      <c r="C5320" s="637">
        <v>0</v>
      </c>
      <c r="D5320" s="635"/>
    </row>
    <row r="5321" spans="1:4" x14ac:dyDescent="0.2">
      <c r="A5321" s="635" t="s">
        <v>5629</v>
      </c>
      <c r="B5321" s="636">
        <v>94</v>
      </c>
      <c r="C5321" s="637">
        <v>177.2</v>
      </c>
      <c r="D5321" s="635"/>
    </row>
    <row r="5322" spans="1:4" x14ac:dyDescent="0.2">
      <c r="A5322" s="635" t="s">
        <v>5630</v>
      </c>
      <c r="B5322" s="636">
        <v>330</v>
      </c>
      <c r="C5322" s="637">
        <v>0</v>
      </c>
      <c r="D5322" s="635"/>
    </row>
    <row r="5323" spans="1:4" x14ac:dyDescent="0.2">
      <c r="A5323" s="635" t="s">
        <v>5631</v>
      </c>
      <c r="B5323" s="636">
        <v>375</v>
      </c>
      <c r="C5323" s="637">
        <v>0</v>
      </c>
      <c r="D5323" s="635"/>
    </row>
    <row r="5324" spans="1:4" x14ac:dyDescent="0.2">
      <c r="A5324" s="635" t="s">
        <v>5632</v>
      </c>
      <c r="B5324" s="636">
        <v>54</v>
      </c>
      <c r="C5324" s="637">
        <v>20.350000000000001</v>
      </c>
      <c r="D5324" s="635"/>
    </row>
    <row r="5325" spans="1:4" x14ac:dyDescent="0.2">
      <c r="A5325" s="635" t="s">
        <v>5633</v>
      </c>
      <c r="B5325" s="636">
        <v>198</v>
      </c>
      <c r="C5325" s="637">
        <v>633.42999999999995</v>
      </c>
      <c r="D5325" s="635"/>
    </row>
    <row r="5326" spans="1:4" x14ac:dyDescent="0.2">
      <c r="A5326" s="635" t="s">
        <v>5634</v>
      </c>
      <c r="B5326" s="636">
        <v>103</v>
      </c>
      <c r="C5326" s="637">
        <v>237.85</v>
      </c>
      <c r="D5326" s="635"/>
    </row>
    <row r="5327" spans="1:4" x14ac:dyDescent="0.2">
      <c r="A5327" s="635" t="s">
        <v>5635</v>
      </c>
      <c r="B5327" s="636">
        <v>299</v>
      </c>
      <c r="C5327" s="637">
        <v>331.48</v>
      </c>
      <c r="D5327" s="635"/>
    </row>
    <row r="5328" spans="1:4" x14ac:dyDescent="0.2">
      <c r="A5328" s="635" t="s">
        <v>5636</v>
      </c>
      <c r="B5328" s="636">
        <v>412</v>
      </c>
      <c r="C5328" s="637">
        <v>0</v>
      </c>
      <c r="D5328" s="635"/>
    </row>
    <row r="5329" spans="1:4" x14ac:dyDescent="0.2">
      <c r="A5329" s="635" t="s">
        <v>5637</v>
      </c>
      <c r="B5329" s="636">
        <v>57</v>
      </c>
      <c r="C5329" s="637">
        <v>60.14</v>
      </c>
      <c r="D5329" s="635"/>
    </row>
    <row r="5330" spans="1:4" x14ac:dyDescent="0.2">
      <c r="A5330" s="635" t="s">
        <v>5638</v>
      </c>
      <c r="B5330" s="636">
        <v>595</v>
      </c>
      <c r="C5330" s="637">
        <v>657.28</v>
      </c>
      <c r="D5330" s="635"/>
    </row>
    <row r="5331" spans="1:4" x14ac:dyDescent="0.2">
      <c r="A5331" s="635" t="s">
        <v>5639</v>
      </c>
      <c r="B5331" s="636">
        <v>107</v>
      </c>
      <c r="C5331" s="637">
        <v>155.88</v>
      </c>
      <c r="D5331" s="635"/>
    </row>
    <row r="5332" spans="1:4" x14ac:dyDescent="0.2">
      <c r="A5332" s="635" t="s">
        <v>5640</v>
      </c>
      <c r="B5332" s="636">
        <v>143</v>
      </c>
      <c r="C5332" s="637">
        <v>403.29</v>
      </c>
      <c r="D5332" s="635"/>
    </row>
    <row r="5333" spans="1:4" x14ac:dyDescent="0.2">
      <c r="A5333" s="635" t="s">
        <v>5641</v>
      </c>
      <c r="B5333" s="636">
        <v>442</v>
      </c>
      <c r="C5333" s="637">
        <v>0</v>
      </c>
      <c r="D5333" s="635"/>
    </row>
    <row r="5334" spans="1:4" x14ac:dyDescent="0.2">
      <c r="A5334" s="635" t="s">
        <v>5642</v>
      </c>
      <c r="B5334" s="636">
        <v>109</v>
      </c>
      <c r="C5334" s="637">
        <v>328.11</v>
      </c>
      <c r="D5334" s="635"/>
    </row>
    <row r="5335" spans="1:4" x14ac:dyDescent="0.2">
      <c r="A5335" s="635" t="s">
        <v>5643</v>
      </c>
      <c r="B5335" s="636">
        <v>133</v>
      </c>
      <c r="C5335" s="637">
        <v>83.19</v>
      </c>
      <c r="D5335" s="635"/>
    </row>
    <row r="5336" spans="1:4" x14ac:dyDescent="0.2">
      <c r="A5336" s="635" t="s">
        <v>5644</v>
      </c>
      <c r="B5336" s="636">
        <v>294</v>
      </c>
      <c r="C5336" s="637">
        <v>938.5</v>
      </c>
      <c r="D5336" s="635"/>
    </row>
    <row r="5337" spans="1:4" x14ac:dyDescent="0.2">
      <c r="A5337" s="635" t="s">
        <v>5645</v>
      </c>
      <c r="B5337" s="636">
        <v>155</v>
      </c>
      <c r="C5337" s="637">
        <v>100.62</v>
      </c>
      <c r="D5337" s="635"/>
    </row>
    <row r="5338" spans="1:4" x14ac:dyDescent="0.2">
      <c r="A5338" s="635" t="s">
        <v>5646</v>
      </c>
      <c r="B5338" s="636">
        <v>557</v>
      </c>
      <c r="C5338" s="637">
        <v>0</v>
      </c>
      <c r="D5338" s="635"/>
    </row>
    <row r="5339" spans="1:4" x14ac:dyDescent="0.2">
      <c r="A5339" s="635" t="s">
        <v>5647</v>
      </c>
      <c r="B5339" s="636">
        <v>318</v>
      </c>
      <c r="C5339" s="637">
        <v>60.65</v>
      </c>
      <c r="D5339" s="635"/>
    </row>
    <row r="5340" spans="1:4" x14ac:dyDescent="0.2">
      <c r="A5340" s="635" t="s">
        <v>5648</v>
      </c>
      <c r="B5340" s="636">
        <v>415</v>
      </c>
      <c r="C5340" s="637">
        <v>0</v>
      </c>
      <c r="D5340" s="635"/>
    </row>
    <row r="5341" spans="1:4" x14ac:dyDescent="0.2">
      <c r="A5341" s="635" t="s">
        <v>5649</v>
      </c>
      <c r="B5341" s="636">
        <v>278</v>
      </c>
      <c r="C5341" s="637">
        <v>192.98</v>
      </c>
      <c r="D5341" s="635"/>
    </row>
    <row r="5342" spans="1:4" x14ac:dyDescent="0.2">
      <c r="A5342" s="635" t="s">
        <v>5650</v>
      </c>
      <c r="B5342" s="636">
        <v>80</v>
      </c>
      <c r="C5342" s="637">
        <v>192.06</v>
      </c>
      <c r="D5342" s="635"/>
    </row>
    <row r="5343" spans="1:4" x14ac:dyDescent="0.2">
      <c r="A5343" s="635" t="s">
        <v>5651</v>
      </c>
      <c r="B5343" s="636">
        <v>320</v>
      </c>
      <c r="C5343" s="637">
        <v>224.89</v>
      </c>
      <c r="D5343" s="635"/>
    </row>
    <row r="5344" spans="1:4" x14ac:dyDescent="0.2">
      <c r="A5344" s="635" t="s">
        <v>5652</v>
      </c>
      <c r="B5344" s="636">
        <v>204</v>
      </c>
      <c r="C5344" s="637">
        <v>275.02</v>
      </c>
      <c r="D5344" s="635"/>
    </row>
    <row r="5345" spans="1:4" x14ac:dyDescent="0.2">
      <c r="A5345" s="635" t="s">
        <v>5653</v>
      </c>
      <c r="B5345" s="636">
        <v>73</v>
      </c>
      <c r="C5345" s="637">
        <v>244.38</v>
      </c>
      <c r="D5345" s="635"/>
    </row>
    <row r="5346" spans="1:4" x14ac:dyDescent="0.2">
      <c r="A5346" s="635" t="s">
        <v>5654</v>
      </c>
      <c r="B5346" s="636">
        <v>213</v>
      </c>
      <c r="C5346" s="637">
        <v>521.95000000000005</v>
      </c>
      <c r="D5346" s="635"/>
    </row>
    <row r="5347" spans="1:4" x14ac:dyDescent="0.2">
      <c r="A5347" s="635" t="s">
        <v>5655</v>
      </c>
      <c r="B5347" s="636">
        <v>133</v>
      </c>
      <c r="C5347" s="637">
        <v>314.2</v>
      </c>
      <c r="D5347" s="635"/>
    </row>
    <row r="5348" spans="1:4" x14ac:dyDescent="0.2">
      <c r="A5348" s="635" t="s">
        <v>5656</v>
      </c>
      <c r="B5348" s="636">
        <v>128</v>
      </c>
      <c r="C5348" s="637">
        <v>0</v>
      </c>
      <c r="D5348" s="635"/>
    </row>
    <row r="5349" spans="1:4" x14ac:dyDescent="0.2">
      <c r="A5349" s="635" t="s">
        <v>5657</v>
      </c>
      <c r="B5349" s="636">
        <v>226</v>
      </c>
      <c r="C5349" s="637">
        <v>0</v>
      </c>
      <c r="D5349" s="635"/>
    </row>
    <row r="5350" spans="1:4" x14ac:dyDescent="0.2">
      <c r="A5350" s="635" t="s">
        <v>5658</v>
      </c>
      <c r="B5350" s="636">
        <v>187</v>
      </c>
      <c r="C5350" s="637">
        <v>20.94</v>
      </c>
      <c r="D5350" s="635"/>
    </row>
    <row r="5351" spans="1:4" x14ac:dyDescent="0.2">
      <c r="A5351" s="635" t="s">
        <v>5659</v>
      </c>
      <c r="B5351" s="636">
        <v>41</v>
      </c>
      <c r="C5351" s="637">
        <v>0</v>
      </c>
      <c r="D5351" s="635"/>
    </row>
    <row r="5352" spans="1:4" x14ac:dyDescent="0.2">
      <c r="A5352" s="635" t="s">
        <v>5660</v>
      </c>
      <c r="B5352" s="636">
        <v>190</v>
      </c>
      <c r="C5352" s="637">
        <v>443.95</v>
      </c>
      <c r="D5352" s="635"/>
    </row>
    <row r="5353" spans="1:4" x14ac:dyDescent="0.2">
      <c r="A5353" s="635" t="s">
        <v>5661</v>
      </c>
      <c r="B5353" s="636">
        <v>132</v>
      </c>
      <c r="C5353" s="637">
        <v>0</v>
      </c>
      <c r="D5353" s="635"/>
    </row>
    <row r="5354" spans="1:4" x14ac:dyDescent="0.2">
      <c r="A5354" s="635" t="s">
        <v>5662</v>
      </c>
      <c r="B5354" s="636">
        <v>96</v>
      </c>
      <c r="C5354" s="637">
        <v>0</v>
      </c>
      <c r="D5354" s="635"/>
    </row>
    <row r="5355" spans="1:4" x14ac:dyDescent="0.2">
      <c r="A5355" s="635" t="s">
        <v>5663</v>
      </c>
      <c r="B5355" s="636">
        <v>617</v>
      </c>
      <c r="C5355" s="637">
        <v>0</v>
      </c>
      <c r="D5355" s="635"/>
    </row>
    <row r="5356" spans="1:4" x14ac:dyDescent="0.2">
      <c r="A5356" s="635" t="s">
        <v>5664</v>
      </c>
      <c r="B5356" s="636">
        <v>44</v>
      </c>
      <c r="C5356" s="637">
        <v>0</v>
      </c>
      <c r="D5356" s="635"/>
    </row>
    <row r="5357" spans="1:4" x14ac:dyDescent="0.2">
      <c r="A5357" s="635" t="s">
        <v>5665</v>
      </c>
      <c r="B5357" s="636">
        <v>136</v>
      </c>
      <c r="C5357" s="637">
        <v>67.94</v>
      </c>
      <c r="D5357" s="635"/>
    </row>
    <row r="5358" spans="1:4" x14ac:dyDescent="0.2">
      <c r="A5358" s="635" t="s">
        <v>5666</v>
      </c>
      <c r="B5358" s="636">
        <v>100</v>
      </c>
      <c r="C5358" s="637">
        <v>0</v>
      </c>
      <c r="D5358" s="635"/>
    </row>
    <row r="5359" spans="1:4" x14ac:dyDescent="0.2">
      <c r="A5359" s="635" t="s">
        <v>5667</v>
      </c>
      <c r="B5359" s="636">
        <v>302</v>
      </c>
      <c r="C5359" s="637">
        <v>128.91</v>
      </c>
      <c r="D5359" s="635"/>
    </row>
    <row r="5360" spans="1:4" x14ac:dyDescent="0.2">
      <c r="A5360" s="635" t="s">
        <v>5668</v>
      </c>
      <c r="B5360" s="636">
        <v>308</v>
      </c>
      <c r="C5360" s="637">
        <v>149.27000000000001</v>
      </c>
      <c r="D5360" s="635"/>
    </row>
    <row r="5361" spans="1:4" x14ac:dyDescent="0.2">
      <c r="A5361" s="635" t="s">
        <v>5669</v>
      </c>
      <c r="B5361" s="636">
        <v>227</v>
      </c>
      <c r="C5361" s="637">
        <v>112.53</v>
      </c>
      <c r="D5361" s="635"/>
    </row>
    <row r="5362" spans="1:4" x14ac:dyDescent="0.2">
      <c r="A5362" s="635" t="s">
        <v>5670</v>
      </c>
      <c r="B5362" s="636">
        <v>70</v>
      </c>
      <c r="C5362" s="637">
        <v>0</v>
      </c>
      <c r="D5362" s="635"/>
    </row>
    <row r="5363" spans="1:4" x14ac:dyDescent="0.2">
      <c r="A5363" s="635" t="s">
        <v>5671</v>
      </c>
      <c r="B5363" s="636">
        <v>452</v>
      </c>
      <c r="C5363" s="637">
        <v>0</v>
      </c>
      <c r="D5363" s="635"/>
    </row>
    <row r="5364" spans="1:4" x14ac:dyDescent="0.2">
      <c r="A5364" s="635" t="s">
        <v>5672</v>
      </c>
      <c r="B5364" s="636">
        <v>161</v>
      </c>
      <c r="C5364" s="637">
        <v>458.85</v>
      </c>
      <c r="D5364" s="635"/>
    </row>
    <row r="5365" spans="1:4" x14ac:dyDescent="0.2">
      <c r="A5365" s="635" t="s">
        <v>5673</v>
      </c>
      <c r="B5365" s="636">
        <v>333</v>
      </c>
      <c r="C5365" s="637">
        <v>94.78</v>
      </c>
      <c r="D5365" s="635"/>
    </row>
    <row r="5366" spans="1:4" x14ac:dyDescent="0.2">
      <c r="A5366" s="635" t="s">
        <v>5674</v>
      </c>
      <c r="B5366" s="636">
        <v>159</v>
      </c>
      <c r="C5366" s="637">
        <v>246.27</v>
      </c>
      <c r="D5366" s="635"/>
    </row>
    <row r="5367" spans="1:4" x14ac:dyDescent="0.2">
      <c r="A5367" s="635" t="s">
        <v>5675</v>
      </c>
      <c r="B5367" s="636">
        <v>88</v>
      </c>
      <c r="C5367" s="637">
        <v>89.03</v>
      </c>
      <c r="D5367" s="635"/>
    </row>
    <row r="5368" spans="1:4" x14ac:dyDescent="0.2">
      <c r="A5368" s="635" t="s">
        <v>5676</v>
      </c>
      <c r="B5368" s="636">
        <v>224</v>
      </c>
      <c r="C5368" s="637">
        <v>0</v>
      </c>
      <c r="D5368" s="635"/>
    </row>
    <row r="5369" spans="1:4" x14ac:dyDescent="0.2">
      <c r="A5369" s="635" t="s">
        <v>5677</v>
      </c>
      <c r="B5369" s="636">
        <v>327</v>
      </c>
      <c r="C5369" s="637">
        <v>0</v>
      </c>
      <c r="D5369" s="635"/>
    </row>
    <row r="5370" spans="1:4" x14ac:dyDescent="0.2">
      <c r="A5370" s="635" t="s">
        <v>5678</v>
      </c>
      <c r="B5370" s="636">
        <v>233</v>
      </c>
      <c r="C5370" s="637">
        <v>0</v>
      </c>
      <c r="D5370" s="635"/>
    </row>
    <row r="5371" spans="1:4" x14ac:dyDescent="0.2">
      <c r="A5371" s="635" t="s">
        <v>5679</v>
      </c>
      <c r="B5371" s="636">
        <v>248</v>
      </c>
      <c r="C5371" s="637">
        <v>253.57</v>
      </c>
      <c r="D5371" s="635"/>
    </row>
    <row r="5372" spans="1:4" x14ac:dyDescent="0.2">
      <c r="A5372" s="635" t="s">
        <v>5680</v>
      </c>
      <c r="B5372" s="636">
        <v>192</v>
      </c>
      <c r="C5372" s="637">
        <v>0</v>
      </c>
      <c r="D5372" s="635"/>
    </row>
    <row r="5373" spans="1:4" x14ac:dyDescent="0.2">
      <c r="A5373" s="635" t="s">
        <v>5681</v>
      </c>
      <c r="B5373" s="636">
        <v>190</v>
      </c>
      <c r="C5373" s="637">
        <v>107.72</v>
      </c>
      <c r="D5373" s="635"/>
    </row>
    <row r="5374" spans="1:4" x14ac:dyDescent="0.2">
      <c r="A5374" s="635" t="s">
        <v>5682</v>
      </c>
      <c r="B5374" s="636">
        <v>431</v>
      </c>
      <c r="C5374" s="637">
        <v>0</v>
      </c>
      <c r="D5374" s="635"/>
    </row>
    <row r="5375" spans="1:4" x14ac:dyDescent="0.2">
      <c r="A5375" s="635" t="s">
        <v>5683</v>
      </c>
      <c r="B5375" s="636">
        <v>166</v>
      </c>
      <c r="C5375" s="637">
        <v>424.47</v>
      </c>
      <c r="D5375" s="635"/>
    </row>
    <row r="5376" spans="1:4" x14ac:dyDescent="0.2">
      <c r="A5376" s="635" t="s">
        <v>5684</v>
      </c>
      <c r="B5376" s="636">
        <v>204</v>
      </c>
      <c r="C5376" s="637">
        <v>444.13</v>
      </c>
      <c r="D5376" s="635"/>
    </row>
    <row r="5377" spans="1:4" x14ac:dyDescent="0.2">
      <c r="A5377" s="635" t="s">
        <v>5685</v>
      </c>
      <c r="B5377" s="636">
        <v>127</v>
      </c>
      <c r="C5377" s="637">
        <v>258.08</v>
      </c>
      <c r="D5377" s="635"/>
    </row>
    <row r="5378" spans="1:4" x14ac:dyDescent="0.2">
      <c r="A5378" s="635" t="s">
        <v>5686</v>
      </c>
      <c r="B5378" s="636">
        <v>196</v>
      </c>
      <c r="C5378" s="637">
        <v>519.20000000000005</v>
      </c>
      <c r="D5378" s="635"/>
    </row>
    <row r="5379" spans="1:4" x14ac:dyDescent="0.2">
      <c r="A5379" s="635" t="s">
        <v>5687</v>
      </c>
      <c r="B5379" s="636">
        <v>658</v>
      </c>
      <c r="C5379" s="637">
        <v>108.26</v>
      </c>
      <c r="D5379" s="635"/>
    </row>
    <row r="5380" spans="1:4" x14ac:dyDescent="0.2">
      <c r="A5380" s="635" t="s">
        <v>5688</v>
      </c>
      <c r="B5380" s="636">
        <v>127</v>
      </c>
      <c r="C5380" s="637">
        <v>257.77999999999997</v>
      </c>
      <c r="D5380" s="635"/>
    </row>
    <row r="5381" spans="1:4" x14ac:dyDescent="0.2">
      <c r="A5381" s="635" t="s">
        <v>5689</v>
      </c>
      <c r="B5381" s="636">
        <v>236</v>
      </c>
      <c r="C5381" s="637">
        <v>3.57</v>
      </c>
      <c r="D5381" s="635"/>
    </row>
    <row r="5382" spans="1:4" x14ac:dyDescent="0.2">
      <c r="A5382" s="635" t="s">
        <v>5690</v>
      </c>
      <c r="B5382" s="636">
        <v>153</v>
      </c>
      <c r="C5382" s="637">
        <v>200.66</v>
      </c>
      <c r="D5382" s="635"/>
    </row>
    <row r="5383" spans="1:4" x14ac:dyDescent="0.2">
      <c r="A5383" s="635" t="s">
        <v>5691</v>
      </c>
      <c r="B5383" s="636">
        <v>184</v>
      </c>
      <c r="C5383" s="637">
        <v>593.86</v>
      </c>
      <c r="D5383" s="635"/>
    </row>
    <row r="5384" spans="1:4" x14ac:dyDescent="0.2">
      <c r="A5384" s="635" t="s">
        <v>5692</v>
      </c>
      <c r="B5384" s="636">
        <v>858</v>
      </c>
      <c r="C5384" s="637">
        <v>0</v>
      </c>
      <c r="D5384" s="635"/>
    </row>
    <row r="5385" spans="1:4" x14ac:dyDescent="0.2">
      <c r="A5385" s="635" t="s">
        <v>5693</v>
      </c>
      <c r="B5385" s="636">
        <v>424</v>
      </c>
      <c r="C5385" s="637">
        <v>0</v>
      </c>
      <c r="D5385" s="635"/>
    </row>
    <row r="5386" spans="1:4" x14ac:dyDescent="0.2">
      <c r="A5386" s="635" t="s">
        <v>5694</v>
      </c>
      <c r="B5386" s="636">
        <v>287</v>
      </c>
      <c r="C5386" s="637">
        <v>791.8</v>
      </c>
      <c r="D5386" s="635"/>
    </row>
    <row r="5387" spans="1:4" x14ac:dyDescent="0.2">
      <c r="A5387" s="635" t="s">
        <v>5695</v>
      </c>
      <c r="B5387" s="636">
        <v>119</v>
      </c>
      <c r="C5387" s="637">
        <v>39.479999999999997</v>
      </c>
      <c r="D5387" s="635"/>
    </row>
    <row r="5388" spans="1:4" x14ac:dyDescent="0.2">
      <c r="A5388" s="635" t="s">
        <v>5696</v>
      </c>
      <c r="B5388" s="636">
        <v>231</v>
      </c>
      <c r="C5388" s="637">
        <v>0</v>
      </c>
      <c r="D5388" s="635"/>
    </row>
    <row r="5389" spans="1:4" x14ac:dyDescent="0.2">
      <c r="A5389" s="635" t="s">
        <v>5697</v>
      </c>
      <c r="B5389" s="636">
        <v>93</v>
      </c>
      <c r="C5389" s="637">
        <v>0</v>
      </c>
      <c r="D5389" s="635"/>
    </row>
    <row r="5390" spans="1:4" x14ac:dyDescent="0.2">
      <c r="A5390" s="635" t="s">
        <v>5698</v>
      </c>
      <c r="B5390" s="636">
        <v>244</v>
      </c>
      <c r="C5390" s="637">
        <v>0</v>
      </c>
      <c r="D5390" s="635"/>
    </row>
    <row r="5391" spans="1:4" x14ac:dyDescent="0.2">
      <c r="A5391" s="635" t="s">
        <v>5699</v>
      </c>
      <c r="B5391" s="636">
        <v>318</v>
      </c>
      <c r="C5391" s="637">
        <v>0</v>
      </c>
      <c r="D5391" s="635"/>
    </row>
    <row r="5392" spans="1:4" x14ac:dyDescent="0.2">
      <c r="A5392" s="635" t="s">
        <v>5700</v>
      </c>
      <c r="B5392" s="636">
        <v>161</v>
      </c>
      <c r="C5392" s="637">
        <v>283.32</v>
      </c>
      <c r="D5392" s="635"/>
    </row>
    <row r="5393" spans="1:4" x14ac:dyDescent="0.2">
      <c r="A5393" s="635" t="s">
        <v>5701</v>
      </c>
      <c r="B5393" s="636">
        <v>196</v>
      </c>
      <c r="C5393" s="637">
        <v>401.34</v>
      </c>
      <c r="D5393" s="635"/>
    </row>
    <row r="5394" spans="1:4" x14ac:dyDescent="0.2">
      <c r="A5394" s="635" t="s">
        <v>5702</v>
      </c>
      <c r="B5394" s="636">
        <v>304</v>
      </c>
      <c r="C5394" s="637">
        <v>0</v>
      </c>
      <c r="D5394" s="635"/>
    </row>
    <row r="5395" spans="1:4" x14ac:dyDescent="0.2">
      <c r="A5395" s="635" t="s">
        <v>5703</v>
      </c>
      <c r="B5395" s="636">
        <v>130</v>
      </c>
      <c r="C5395" s="637">
        <v>89.6</v>
      </c>
      <c r="D5395" s="635"/>
    </row>
    <row r="5396" spans="1:4" x14ac:dyDescent="0.2">
      <c r="A5396" s="635" t="s">
        <v>5704</v>
      </c>
      <c r="B5396" s="636">
        <v>225</v>
      </c>
      <c r="C5396" s="637">
        <v>358.23</v>
      </c>
      <c r="D5396" s="635"/>
    </row>
    <row r="5397" spans="1:4" x14ac:dyDescent="0.2">
      <c r="A5397" s="635" t="s">
        <v>5705</v>
      </c>
      <c r="B5397" s="636">
        <v>537</v>
      </c>
      <c r="C5397" s="637">
        <v>245.01</v>
      </c>
      <c r="D5397" s="635"/>
    </row>
    <row r="5398" spans="1:4" x14ac:dyDescent="0.2">
      <c r="A5398" s="635" t="s">
        <v>5706</v>
      </c>
      <c r="B5398" s="636">
        <v>417</v>
      </c>
      <c r="C5398" s="637">
        <v>1303.6199999999999</v>
      </c>
      <c r="D5398" s="635"/>
    </row>
    <row r="5399" spans="1:4" x14ac:dyDescent="0.2">
      <c r="A5399" s="635" t="s">
        <v>5707</v>
      </c>
      <c r="B5399" s="636">
        <v>409</v>
      </c>
      <c r="C5399" s="637">
        <v>0</v>
      </c>
      <c r="D5399" s="635"/>
    </row>
    <row r="5400" spans="1:4" x14ac:dyDescent="0.2">
      <c r="A5400" s="635" t="s">
        <v>5708</v>
      </c>
      <c r="B5400" s="636">
        <v>325</v>
      </c>
      <c r="C5400" s="637">
        <v>1249.29</v>
      </c>
      <c r="D5400" s="635"/>
    </row>
    <row r="5401" spans="1:4" x14ac:dyDescent="0.2">
      <c r="A5401" s="635" t="s">
        <v>5709</v>
      </c>
      <c r="B5401" s="636">
        <v>208</v>
      </c>
      <c r="C5401" s="637">
        <v>185.52</v>
      </c>
      <c r="D5401" s="635"/>
    </row>
    <row r="5402" spans="1:4" x14ac:dyDescent="0.2">
      <c r="A5402" s="635" t="s">
        <v>5710</v>
      </c>
      <c r="B5402" s="636">
        <v>358</v>
      </c>
      <c r="C5402" s="637">
        <v>1233.06</v>
      </c>
      <c r="D5402" s="635"/>
    </row>
    <row r="5403" spans="1:4" x14ac:dyDescent="0.2">
      <c r="A5403" s="635" t="s">
        <v>5711</v>
      </c>
      <c r="B5403" s="636">
        <v>412</v>
      </c>
      <c r="C5403" s="637">
        <v>0</v>
      </c>
      <c r="D5403" s="635"/>
    </row>
    <row r="5404" spans="1:4" x14ac:dyDescent="0.2">
      <c r="A5404" s="635" t="s">
        <v>5712</v>
      </c>
      <c r="B5404" s="636">
        <v>134</v>
      </c>
      <c r="C5404" s="637">
        <v>99.8</v>
      </c>
      <c r="D5404" s="635"/>
    </row>
    <row r="5405" spans="1:4" x14ac:dyDescent="0.2">
      <c r="A5405" s="635" t="s">
        <v>5713</v>
      </c>
      <c r="B5405" s="636">
        <v>154</v>
      </c>
      <c r="C5405" s="637">
        <v>394.35</v>
      </c>
      <c r="D5405" s="635"/>
    </row>
    <row r="5406" spans="1:4" x14ac:dyDescent="0.2">
      <c r="A5406" s="635" t="s">
        <v>5714</v>
      </c>
      <c r="B5406" s="636">
        <v>462</v>
      </c>
      <c r="C5406" s="637">
        <v>1312.67</v>
      </c>
      <c r="D5406" s="635"/>
    </row>
    <row r="5407" spans="1:4" x14ac:dyDescent="0.2">
      <c r="A5407" s="635" t="s">
        <v>5715</v>
      </c>
      <c r="B5407" s="636">
        <v>373</v>
      </c>
      <c r="C5407" s="637">
        <v>1153.58</v>
      </c>
      <c r="D5407" s="635"/>
    </row>
    <row r="5408" spans="1:4" x14ac:dyDescent="0.2">
      <c r="A5408" s="635" t="s">
        <v>5716</v>
      </c>
      <c r="B5408" s="636">
        <v>237</v>
      </c>
      <c r="C5408" s="637">
        <v>535.12</v>
      </c>
      <c r="D5408" s="635"/>
    </row>
    <row r="5409" spans="1:4" x14ac:dyDescent="0.2">
      <c r="A5409" s="635" t="s">
        <v>5717</v>
      </c>
      <c r="B5409" s="636">
        <v>322</v>
      </c>
      <c r="C5409" s="637">
        <v>947.11</v>
      </c>
      <c r="D5409" s="635"/>
    </row>
    <row r="5410" spans="1:4" x14ac:dyDescent="0.2">
      <c r="A5410" s="635" t="s">
        <v>5718</v>
      </c>
      <c r="B5410" s="636">
        <v>173</v>
      </c>
      <c r="C5410" s="637">
        <v>599.02</v>
      </c>
      <c r="D5410" s="635"/>
    </row>
    <row r="5411" spans="1:4" x14ac:dyDescent="0.2">
      <c r="A5411" s="635" t="s">
        <v>5719</v>
      </c>
      <c r="B5411" s="636">
        <v>197</v>
      </c>
      <c r="C5411" s="637">
        <v>67.97</v>
      </c>
      <c r="D5411" s="635"/>
    </row>
    <row r="5412" spans="1:4" x14ac:dyDescent="0.2">
      <c r="A5412" s="635" t="s">
        <v>5720</v>
      </c>
      <c r="B5412" s="636">
        <v>313</v>
      </c>
      <c r="C5412" s="637">
        <v>0</v>
      </c>
      <c r="D5412" s="635"/>
    </row>
    <row r="5413" spans="1:4" x14ac:dyDescent="0.2">
      <c r="A5413" s="635" t="s">
        <v>5721</v>
      </c>
      <c r="B5413" s="636">
        <v>210</v>
      </c>
      <c r="C5413" s="637">
        <v>57.56</v>
      </c>
      <c r="D5413" s="635"/>
    </row>
    <row r="5414" spans="1:4" x14ac:dyDescent="0.2">
      <c r="A5414" s="635" t="s">
        <v>5722</v>
      </c>
      <c r="B5414" s="636">
        <v>221</v>
      </c>
      <c r="C5414" s="637">
        <v>99.44</v>
      </c>
      <c r="D5414" s="635"/>
    </row>
    <row r="5415" spans="1:4" x14ac:dyDescent="0.2">
      <c r="A5415" s="635" t="s">
        <v>5723</v>
      </c>
      <c r="B5415" s="636">
        <v>311</v>
      </c>
      <c r="C5415" s="637">
        <v>0</v>
      </c>
      <c r="D5415" s="635"/>
    </row>
    <row r="5416" spans="1:4" x14ac:dyDescent="0.2">
      <c r="A5416" s="635" t="s">
        <v>5724</v>
      </c>
      <c r="B5416" s="636">
        <v>250</v>
      </c>
      <c r="C5416" s="637">
        <v>0</v>
      </c>
      <c r="D5416" s="635"/>
    </row>
    <row r="5417" spans="1:4" x14ac:dyDescent="0.2">
      <c r="A5417" s="635" t="s">
        <v>5725</v>
      </c>
      <c r="B5417" s="636">
        <v>183</v>
      </c>
      <c r="C5417" s="637">
        <v>435.18</v>
      </c>
      <c r="D5417" s="635"/>
    </row>
    <row r="5418" spans="1:4" x14ac:dyDescent="0.2">
      <c r="A5418" s="635" t="s">
        <v>5726</v>
      </c>
      <c r="B5418" s="636">
        <v>411</v>
      </c>
      <c r="C5418" s="637">
        <v>111.86</v>
      </c>
      <c r="D5418" s="635"/>
    </row>
    <row r="5419" spans="1:4" x14ac:dyDescent="0.2">
      <c r="A5419" s="635" t="s">
        <v>5727</v>
      </c>
      <c r="B5419" s="636">
        <v>329</v>
      </c>
      <c r="C5419" s="637">
        <v>0</v>
      </c>
      <c r="D5419" s="635"/>
    </row>
    <row r="5420" spans="1:4" x14ac:dyDescent="0.2">
      <c r="A5420" s="635" t="s">
        <v>5728</v>
      </c>
      <c r="B5420" s="636">
        <v>196</v>
      </c>
      <c r="C5420" s="637">
        <v>200.38</v>
      </c>
      <c r="D5420" s="635"/>
    </row>
    <row r="5421" spans="1:4" x14ac:dyDescent="0.2">
      <c r="A5421" s="635" t="s">
        <v>5729</v>
      </c>
      <c r="B5421" s="636">
        <v>265</v>
      </c>
      <c r="C5421" s="637">
        <v>0</v>
      </c>
      <c r="D5421" s="635"/>
    </row>
    <row r="5422" spans="1:4" x14ac:dyDescent="0.2">
      <c r="A5422" s="635" t="s">
        <v>5730</v>
      </c>
      <c r="B5422" s="636">
        <v>221</v>
      </c>
      <c r="C5422" s="637">
        <v>0</v>
      </c>
      <c r="D5422" s="635"/>
    </row>
    <row r="5423" spans="1:4" x14ac:dyDescent="0.2">
      <c r="A5423" s="635" t="s">
        <v>5731</v>
      </c>
      <c r="B5423" s="636">
        <v>177</v>
      </c>
      <c r="C5423" s="637">
        <v>133.12</v>
      </c>
      <c r="D5423" s="635"/>
    </row>
    <row r="5424" spans="1:4" x14ac:dyDescent="0.2">
      <c r="A5424" s="635" t="s">
        <v>5732</v>
      </c>
      <c r="B5424" s="636">
        <v>278</v>
      </c>
      <c r="C5424" s="637">
        <v>0</v>
      </c>
      <c r="D5424" s="635"/>
    </row>
    <row r="5425" spans="1:4" x14ac:dyDescent="0.2">
      <c r="A5425" s="635" t="s">
        <v>5733</v>
      </c>
      <c r="B5425" s="636">
        <v>579</v>
      </c>
      <c r="C5425" s="637">
        <v>0</v>
      </c>
      <c r="D5425" s="635"/>
    </row>
    <row r="5426" spans="1:4" x14ac:dyDescent="0.2">
      <c r="A5426" s="635" t="s">
        <v>5734</v>
      </c>
      <c r="B5426" s="636">
        <v>117</v>
      </c>
      <c r="C5426" s="637">
        <v>416.56</v>
      </c>
      <c r="D5426" s="635"/>
    </row>
    <row r="5427" spans="1:4" x14ac:dyDescent="0.2">
      <c r="A5427" s="635" t="s">
        <v>5735</v>
      </c>
      <c r="B5427" s="636">
        <v>524</v>
      </c>
      <c r="C5427" s="637">
        <v>0</v>
      </c>
      <c r="D5427" s="635"/>
    </row>
    <row r="5428" spans="1:4" x14ac:dyDescent="0.2">
      <c r="A5428" s="635" t="s">
        <v>5736</v>
      </c>
      <c r="B5428" s="636">
        <v>249</v>
      </c>
      <c r="C5428" s="637">
        <v>0</v>
      </c>
      <c r="D5428" s="635"/>
    </row>
    <row r="5429" spans="1:4" x14ac:dyDescent="0.2">
      <c r="A5429" s="635" t="s">
        <v>5737</v>
      </c>
      <c r="B5429" s="636">
        <v>485</v>
      </c>
      <c r="C5429" s="637">
        <v>0</v>
      </c>
      <c r="D5429" s="635"/>
    </row>
    <row r="5430" spans="1:4" x14ac:dyDescent="0.2">
      <c r="A5430" s="635" t="s">
        <v>5738</v>
      </c>
      <c r="B5430" s="636">
        <v>227</v>
      </c>
      <c r="C5430" s="637">
        <v>0</v>
      </c>
      <c r="D5430" s="635"/>
    </row>
    <row r="5431" spans="1:4" x14ac:dyDescent="0.2">
      <c r="A5431" s="635" t="s">
        <v>5739</v>
      </c>
      <c r="B5431" s="636">
        <v>163</v>
      </c>
      <c r="C5431" s="637">
        <v>0</v>
      </c>
      <c r="D5431" s="635"/>
    </row>
    <row r="5432" spans="1:4" x14ac:dyDescent="0.2">
      <c r="A5432" s="635" t="s">
        <v>5740</v>
      </c>
      <c r="B5432" s="636">
        <v>234</v>
      </c>
      <c r="C5432" s="637">
        <v>0</v>
      </c>
      <c r="D5432" s="635"/>
    </row>
    <row r="5433" spans="1:4" x14ac:dyDescent="0.2">
      <c r="A5433" s="635" t="s">
        <v>5741</v>
      </c>
      <c r="B5433" s="636">
        <v>225</v>
      </c>
      <c r="C5433" s="637">
        <v>706.38</v>
      </c>
      <c r="D5433" s="635"/>
    </row>
    <row r="5434" spans="1:4" x14ac:dyDescent="0.2">
      <c r="A5434" s="635" t="s">
        <v>5742</v>
      </c>
      <c r="B5434" s="636">
        <v>565</v>
      </c>
      <c r="C5434" s="637">
        <v>1708.43</v>
      </c>
      <c r="D5434" s="635"/>
    </row>
    <row r="5435" spans="1:4" x14ac:dyDescent="0.2">
      <c r="A5435" s="635" t="s">
        <v>5743</v>
      </c>
      <c r="B5435" s="636">
        <v>304</v>
      </c>
      <c r="C5435" s="637">
        <v>0</v>
      </c>
      <c r="D5435" s="635"/>
    </row>
    <row r="5436" spans="1:4" x14ac:dyDescent="0.2">
      <c r="A5436" s="635" t="s">
        <v>5744</v>
      </c>
      <c r="B5436" s="636">
        <v>258</v>
      </c>
      <c r="C5436" s="637">
        <v>0</v>
      </c>
      <c r="D5436" s="635"/>
    </row>
    <row r="5437" spans="1:4" x14ac:dyDescent="0.2">
      <c r="A5437" s="635" t="s">
        <v>5745</v>
      </c>
      <c r="B5437" s="636">
        <v>402</v>
      </c>
      <c r="C5437" s="637">
        <v>0</v>
      </c>
      <c r="D5437" s="635"/>
    </row>
    <row r="5438" spans="1:4" x14ac:dyDescent="0.2">
      <c r="A5438" s="635" t="s">
        <v>5746</v>
      </c>
      <c r="B5438" s="636">
        <v>385</v>
      </c>
      <c r="C5438" s="637">
        <v>1269.29</v>
      </c>
      <c r="D5438" s="635"/>
    </row>
    <row r="5439" spans="1:4" x14ac:dyDescent="0.2">
      <c r="A5439" s="635" t="s">
        <v>5747</v>
      </c>
      <c r="B5439" s="636">
        <v>499</v>
      </c>
      <c r="C5439" s="637">
        <v>445.68</v>
      </c>
      <c r="D5439" s="635"/>
    </row>
    <row r="5440" spans="1:4" x14ac:dyDescent="0.2">
      <c r="A5440" s="635" t="s">
        <v>5748</v>
      </c>
      <c r="B5440" s="636">
        <v>227</v>
      </c>
      <c r="C5440" s="637">
        <v>0</v>
      </c>
      <c r="D5440" s="635"/>
    </row>
    <row r="5441" spans="1:4" x14ac:dyDescent="0.2">
      <c r="A5441" s="635" t="s">
        <v>5749</v>
      </c>
      <c r="B5441" s="636">
        <v>188</v>
      </c>
      <c r="C5441" s="637">
        <v>260.29000000000002</v>
      </c>
      <c r="D5441" s="635"/>
    </row>
    <row r="5442" spans="1:4" x14ac:dyDescent="0.2">
      <c r="A5442" s="635" t="s">
        <v>5750</v>
      </c>
      <c r="B5442" s="636">
        <v>243</v>
      </c>
      <c r="C5442" s="637">
        <v>0</v>
      </c>
      <c r="D5442" s="635"/>
    </row>
    <row r="5443" spans="1:4" x14ac:dyDescent="0.2">
      <c r="A5443" s="635" t="s">
        <v>5751</v>
      </c>
      <c r="B5443" s="636">
        <v>170</v>
      </c>
      <c r="C5443" s="637">
        <v>185.29</v>
      </c>
      <c r="D5443" s="635"/>
    </row>
    <row r="5444" spans="1:4" x14ac:dyDescent="0.2">
      <c r="A5444" s="635" t="s">
        <v>5752</v>
      </c>
      <c r="B5444" s="636">
        <v>203</v>
      </c>
      <c r="C5444" s="637">
        <v>0</v>
      </c>
      <c r="D5444" s="635"/>
    </row>
    <row r="5445" spans="1:4" x14ac:dyDescent="0.2">
      <c r="A5445" s="635" t="s">
        <v>5753</v>
      </c>
      <c r="B5445" s="636">
        <v>214</v>
      </c>
      <c r="C5445" s="637">
        <v>450.85</v>
      </c>
      <c r="D5445" s="635"/>
    </row>
    <row r="5446" spans="1:4" x14ac:dyDescent="0.2">
      <c r="A5446" s="635" t="s">
        <v>5754</v>
      </c>
      <c r="B5446" s="636">
        <v>209</v>
      </c>
      <c r="C5446" s="637">
        <v>71.3</v>
      </c>
      <c r="D5446" s="635"/>
    </row>
    <row r="5447" spans="1:4" x14ac:dyDescent="0.2">
      <c r="A5447" s="635" t="s">
        <v>5755</v>
      </c>
      <c r="B5447" s="636">
        <v>236</v>
      </c>
      <c r="C5447" s="637">
        <v>0</v>
      </c>
      <c r="D5447" s="635"/>
    </row>
    <row r="5448" spans="1:4" x14ac:dyDescent="0.2">
      <c r="A5448" s="635" t="s">
        <v>5756</v>
      </c>
      <c r="B5448" s="636">
        <v>96</v>
      </c>
      <c r="C5448" s="637">
        <v>244.87</v>
      </c>
      <c r="D5448" s="635"/>
    </row>
    <row r="5449" spans="1:4" x14ac:dyDescent="0.2">
      <c r="A5449" s="635" t="s">
        <v>5757</v>
      </c>
      <c r="B5449" s="636">
        <v>380</v>
      </c>
      <c r="C5449" s="637">
        <v>155.16999999999999</v>
      </c>
      <c r="D5449" s="635"/>
    </row>
    <row r="5450" spans="1:4" x14ac:dyDescent="0.2">
      <c r="A5450" s="635" t="s">
        <v>5758</v>
      </c>
      <c r="B5450" s="636">
        <v>334</v>
      </c>
      <c r="C5450" s="637">
        <v>225.09</v>
      </c>
      <c r="D5450" s="635"/>
    </row>
    <row r="5451" spans="1:4" x14ac:dyDescent="0.2">
      <c r="A5451" s="635" t="s">
        <v>5759</v>
      </c>
      <c r="B5451" s="636">
        <v>238</v>
      </c>
      <c r="C5451" s="637">
        <v>1016.28</v>
      </c>
      <c r="D5451" s="635"/>
    </row>
    <row r="5452" spans="1:4" x14ac:dyDescent="0.2">
      <c r="A5452" s="635" t="s">
        <v>5760</v>
      </c>
      <c r="B5452" s="636">
        <v>143</v>
      </c>
      <c r="C5452" s="637">
        <v>248.23</v>
      </c>
      <c r="D5452" s="635"/>
    </row>
    <row r="5453" spans="1:4" x14ac:dyDescent="0.2">
      <c r="A5453" s="635" t="s">
        <v>5761</v>
      </c>
      <c r="B5453" s="636">
        <v>592</v>
      </c>
      <c r="C5453" s="637">
        <v>0</v>
      </c>
      <c r="D5453" s="635"/>
    </row>
    <row r="5454" spans="1:4" x14ac:dyDescent="0.2">
      <c r="A5454" s="635" t="s">
        <v>5762</v>
      </c>
      <c r="B5454" s="636">
        <v>274</v>
      </c>
      <c r="C5454" s="637">
        <v>1151.1600000000001</v>
      </c>
      <c r="D5454" s="635"/>
    </row>
    <row r="5455" spans="1:4" x14ac:dyDescent="0.2">
      <c r="A5455" s="635" t="s">
        <v>5763</v>
      </c>
      <c r="B5455" s="636">
        <v>352</v>
      </c>
      <c r="C5455" s="637">
        <v>572.94000000000005</v>
      </c>
      <c r="D5455" s="635"/>
    </row>
    <row r="5456" spans="1:4" x14ac:dyDescent="0.2">
      <c r="A5456" s="635" t="s">
        <v>5764</v>
      </c>
      <c r="B5456" s="636">
        <v>229</v>
      </c>
      <c r="C5456" s="637">
        <v>149.87</v>
      </c>
      <c r="D5456" s="635"/>
    </row>
    <row r="5457" spans="1:4" x14ac:dyDescent="0.2">
      <c r="A5457" s="635" t="s">
        <v>5765</v>
      </c>
      <c r="B5457" s="636">
        <v>232</v>
      </c>
      <c r="C5457" s="637">
        <v>457.71</v>
      </c>
      <c r="D5457" s="635"/>
    </row>
    <row r="5458" spans="1:4" x14ac:dyDescent="0.2">
      <c r="A5458" s="635" t="s">
        <v>5766</v>
      </c>
      <c r="B5458" s="636">
        <v>268</v>
      </c>
      <c r="C5458" s="637">
        <v>303.75</v>
      </c>
      <c r="D5458" s="635"/>
    </row>
    <row r="5459" spans="1:4" x14ac:dyDescent="0.2">
      <c r="A5459" s="635" t="s">
        <v>5767</v>
      </c>
      <c r="B5459" s="636">
        <v>85</v>
      </c>
      <c r="C5459" s="637">
        <v>70.77</v>
      </c>
      <c r="D5459" s="635"/>
    </row>
    <row r="5460" spans="1:4" x14ac:dyDescent="0.2">
      <c r="A5460" s="635" t="s">
        <v>5768</v>
      </c>
      <c r="B5460" s="636">
        <v>327</v>
      </c>
      <c r="C5460" s="637">
        <v>1239.72</v>
      </c>
      <c r="D5460" s="635"/>
    </row>
    <row r="5461" spans="1:4" x14ac:dyDescent="0.2">
      <c r="A5461" s="635" t="s">
        <v>5769</v>
      </c>
      <c r="B5461" s="636">
        <v>287</v>
      </c>
      <c r="C5461" s="637">
        <v>710.47</v>
      </c>
      <c r="D5461" s="635"/>
    </row>
    <row r="5462" spans="1:4" x14ac:dyDescent="0.2">
      <c r="A5462" s="635" t="s">
        <v>5770</v>
      </c>
      <c r="B5462" s="636">
        <v>179</v>
      </c>
      <c r="C5462" s="637">
        <v>21.51</v>
      </c>
      <c r="D5462" s="635"/>
    </row>
    <row r="5463" spans="1:4" x14ac:dyDescent="0.2">
      <c r="A5463" s="635" t="s">
        <v>5771</v>
      </c>
      <c r="B5463" s="636">
        <v>206</v>
      </c>
      <c r="C5463" s="637">
        <v>712.87</v>
      </c>
      <c r="D5463" s="635"/>
    </row>
    <row r="5464" spans="1:4" x14ac:dyDescent="0.2">
      <c r="A5464" s="635" t="s">
        <v>5772</v>
      </c>
      <c r="B5464" s="636">
        <v>75</v>
      </c>
      <c r="C5464" s="637">
        <v>153.18</v>
      </c>
      <c r="D5464" s="635"/>
    </row>
    <row r="5465" spans="1:4" x14ac:dyDescent="0.2">
      <c r="A5465" s="635" t="s">
        <v>5773</v>
      </c>
      <c r="B5465" s="636">
        <v>514</v>
      </c>
      <c r="C5465" s="637">
        <v>94.7</v>
      </c>
      <c r="D5465" s="635"/>
    </row>
    <row r="5466" spans="1:4" x14ac:dyDescent="0.2">
      <c r="A5466" s="635" t="s">
        <v>5774</v>
      </c>
      <c r="B5466" s="636">
        <v>422</v>
      </c>
      <c r="C5466" s="637">
        <v>0</v>
      </c>
      <c r="D5466" s="635"/>
    </row>
    <row r="5467" spans="1:4" x14ac:dyDescent="0.2">
      <c r="A5467" s="635" t="s">
        <v>5775</v>
      </c>
      <c r="B5467" s="636">
        <v>209</v>
      </c>
      <c r="C5467" s="637">
        <v>30.42</v>
      </c>
      <c r="D5467" s="635"/>
    </row>
    <row r="5468" spans="1:4" x14ac:dyDescent="0.2">
      <c r="A5468" s="635" t="s">
        <v>5776</v>
      </c>
      <c r="B5468" s="636">
        <v>309</v>
      </c>
      <c r="C5468" s="637">
        <v>0</v>
      </c>
      <c r="D5468" s="635"/>
    </row>
    <row r="5469" spans="1:4" x14ac:dyDescent="0.2">
      <c r="A5469" s="635" t="s">
        <v>5777</v>
      </c>
      <c r="B5469" s="636">
        <v>284</v>
      </c>
      <c r="C5469" s="637">
        <v>230.59</v>
      </c>
      <c r="D5469" s="635"/>
    </row>
    <row r="5470" spans="1:4" x14ac:dyDescent="0.2">
      <c r="A5470" s="635" t="s">
        <v>5778</v>
      </c>
      <c r="B5470" s="636">
        <v>297</v>
      </c>
      <c r="C5470" s="637">
        <v>0</v>
      </c>
      <c r="D5470" s="635"/>
    </row>
    <row r="5471" spans="1:4" x14ac:dyDescent="0.2">
      <c r="A5471" s="635" t="s">
        <v>5779</v>
      </c>
      <c r="B5471" s="636">
        <v>467</v>
      </c>
      <c r="C5471" s="637">
        <v>0</v>
      </c>
      <c r="D5471" s="635"/>
    </row>
    <row r="5472" spans="1:4" x14ac:dyDescent="0.2">
      <c r="A5472" s="635" t="s">
        <v>5780</v>
      </c>
      <c r="B5472" s="636">
        <v>220</v>
      </c>
      <c r="C5472" s="637">
        <v>951.07</v>
      </c>
      <c r="D5472" s="635"/>
    </row>
    <row r="5473" spans="1:4" x14ac:dyDescent="0.2">
      <c r="A5473" s="635" t="s">
        <v>5781</v>
      </c>
      <c r="B5473" s="636">
        <v>126</v>
      </c>
      <c r="C5473" s="637">
        <v>12.6</v>
      </c>
      <c r="D5473" s="635"/>
    </row>
    <row r="5474" spans="1:4" x14ac:dyDescent="0.2">
      <c r="A5474" s="635" t="s">
        <v>5782</v>
      </c>
      <c r="B5474" s="636">
        <v>119</v>
      </c>
      <c r="C5474" s="637">
        <v>0</v>
      </c>
      <c r="D5474" s="635"/>
    </row>
    <row r="5475" spans="1:4" x14ac:dyDescent="0.2">
      <c r="A5475" s="635" t="s">
        <v>5783</v>
      </c>
      <c r="B5475" s="636">
        <v>133</v>
      </c>
      <c r="C5475" s="637">
        <v>124.48</v>
      </c>
      <c r="D5475" s="635"/>
    </row>
    <row r="5476" spans="1:4" x14ac:dyDescent="0.2">
      <c r="A5476" s="635" t="s">
        <v>5784</v>
      </c>
      <c r="B5476" s="636">
        <v>156</v>
      </c>
      <c r="C5476" s="637">
        <v>388.44</v>
      </c>
      <c r="D5476" s="635"/>
    </row>
    <row r="5477" spans="1:4" x14ac:dyDescent="0.2">
      <c r="A5477" s="635" t="s">
        <v>5785</v>
      </c>
      <c r="B5477" s="636">
        <v>178</v>
      </c>
      <c r="C5477" s="637">
        <v>27.87</v>
      </c>
      <c r="D5477" s="635"/>
    </row>
    <row r="5478" spans="1:4" x14ac:dyDescent="0.2">
      <c r="A5478" s="635" t="s">
        <v>5786</v>
      </c>
      <c r="B5478" s="636">
        <v>440</v>
      </c>
      <c r="C5478" s="637">
        <v>0</v>
      </c>
      <c r="D5478" s="635"/>
    </row>
    <row r="5479" spans="1:4" x14ac:dyDescent="0.2">
      <c r="A5479" s="635" t="s">
        <v>5787</v>
      </c>
      <c r="B5479" s="636">
        <v>158</v>
      </c>
      <c r="C5479" s="637">
        <v>167.23</v>
      </c>
      <c r="D5479" s="635"/>
    </row>
    <row r="5480" spans="1:4" x14ac:dyDescent="0.2">
      <c r="A5480" s="635" t="s">
        <v>5789</v>
      </c>
      <c r="B5480" s="636">
        <v>280</v>
      </c>
      <c r="C5480" s="637">
        <v>89.05</v>
      </c>
      <c r="D5480" s="635"/>
    </row>
    <row r="5481" spans="1:4" x14ac:dyDescent="0.2">
      <c r="A5481" s="635" t="s">
        <v>5790</v>
      </c>
      <c r="B5481" s="636">
        <v>208</v>
      </c>
      <c r="C5481" s="637">
        <v>0</v>
      </c>
      <c r="D5481" s="635"/>
    </row>
    <row r="5482" spans="1:4" x14ac:dyDescent="0.2">
      <c r="A5482" s="635" t="s">
        <v>5791</v>
      </c>
      <c r="B5482" s="636">
        <v>207</v>
      </c>
      <c r="C5482" s="637">
        <v>366.06</v>
      </c>
      <c r="D5482" s="635"/>
    </row>
    <row r="5483" spans="1:4" x14ac:dyDescent="0.2">
      <c r="A5483" s="635" t="s">
        <v>5792</v>
      </c>
      <c r="B5483" s="636">
        <v>260</v>
      </c>
      <c r="C5483" s="637">
        <v>0</v>
      </c>
      <c r="D5483" s="635"/>
    </row>
    <row r="5484" spans="1:4" x14ac:dyDescent="0.2">
      <c r="A5484" s="635" t="s">
        <v>5793</v>
      </c>
      <c r="B5484" s="636">
        <v>192</v>
      </c>
      <c r="C5484" s="637">
        <v>0</v>
      </c>
      <c r="D5484" s="635"/>
    </row>
    <row r="5485" spans="1:4" x14ac:dyDescent="0.2">
      <c r="A5485" s="635" t="s">
        <v>5794</v>
      </c>
      <c r="B5485" s="636">
        <v>159</v>
      </c>
      <c r="C5485" s="637">
        <v>202.48</v>
      </c>
      <c r="D5485" s="635"/>
    </row>
    <row r="5486" spans="1:4" x14ac:dyDescent="0.2">
      <c r="A5486" s="635" t="s">
        <v>5795</v>
      </c>
      <c r="B5486" s="636">
        <v>131</v>
      </c>
      <c r="C5486" s="637">
        <v>353.51</v>
      </c>
      <c r="D5486" s="635"/>
    </row>
    <row r="5487" spans="1:4" x14ac:dyDescent="0.2">
      <c r="A5487" s="635" t="s">
        <v>5796</v>
      </c>
      <c r="B5487" s="636">
        <v>250</v>
      </c>
      <c r="C5487" s="637">
        <v>0</v>
      </c>
      <c r="D5487" s="635"/>
    </row>
    <row r="5488" spans="1:4" x14ac:dyDescent="0.2">
      <c r="A5488" s="635" t="s">
        <v>5797</v>
      </c>
      <c r="B5488" s="636">
        <v>540</v>
      </c>
      <c r="C5488" s="637">
        <v>0</v>
      </c>
      <c r="D5488" s="635"/>
    </row>
    <row r="5489" spans="1:4" x14ac:dyDescent="0.2">
      <c r="A5489" s="635" t="s">
        <v>5798</v>
      </c>
      <c r="B5489" s="636">
        <v>229</v>
      </c>
      <c r="C5489" s="637">
        <v>0</v>
      </c>
      <c r="D5489" s="635"/>
    </row>
    <row r="5490" spans="1:4" x14ac:dyDescent="0.2">
      <c r="A5490" s="635" t="s">
        <v>5799</v>
      </c>
      <c r="B5490" s="636">
        <v>163</v>
      </c>
      <c r="C5490" s="637">
        <v>149.22</v>
      </c>
      <c r="D5490" s="635"/>
    </row>
    <row r="5491" spans="1:4" x14ac:dyDescent="0.2">
      <c r="A5491" s="635" t="s">
        <v>5800</v>
      </c>
      <c r="B5491" s="636">
        <v>201</v>
      </c>
      <c r="C5491" s="637">
        <v>0</v>
      </c>
      <c r="D5491" s="635"/>
    </row>
    <row r="5492" spans="1:4" x14ac:dyDescent="0.2">
      <c r="A5492" s="635" t="s">
        <v>5801</v>
      </c>
      <c r="B5492" s="636">
        <v>227</v>
      </c>
      <c r="C5492" s="637">
        <v>0</v>
      </c>
      <c r="D5492" s="635"/>
    </row>
    <row r="5493" spans="1:4" x14ac:dyDescent="0.2">
      <c r="A5493" s="635" t="s">
        <v>5802</v>
      </c>
      <c r="B5493" s="636">
        <v>252</v>
      </c>
      <c r="C5493" s="637">
        <v>0</v>
      </c>
      <c r="D5493" s="635"/>
    </row>
    <row r="5494" spans="1:4" x14ac:dyDescent="0.2">
      <c r="A5494" s="635" t="s">
        <v>5803</v>
      </c>
      <c r="B5494" s="636">
        <v>158</v>
      </c>
      <c r="C5494" s="637">
        <v>96.3</v>
      </c>
      <c r="D5494" s="635"/>
    </row>
    <row r="5495" spans="1:4" x14ac:dyDescent="0.2">
      <c r="A5495" s="635" t="s">
        <v>5804</v>
      </c>
      <c r="B5495" s="636">
        <v>330</v>
      </c>
      <c r="C5495" s="637">
        <v>132.81</v>
      </c>
      <c r="D5495" s="635"/>
    </row>
    <row r="5496" spans="1:4" x14ac:dyDescent="0.2">
      <c r="A5496" s="635" t="s">
        <v>5805</v>
      </c>
      <c r="B5496" s="636">
        <v>312</v>
      </c>
      <c r="C5496" s="637">
        <v>529.32000000000005</v>
      </c>
      <c r="D5496" s="635"/>
    </row>
    <row r="5497" spans="1:4" x14ac:dyDescent="0.2">
      <c r="A5497" s="635" t="s">
        <v>5806</v>
      </c>
      <c r="B5497" s="636">
        <v>97</v>
      </c>
      <c r="C5497" s="637">
        <v>299.52999999999997</v>
      </c>
      <c r="D5497" s="635"/>
    </row>
    <row r="5498" spans="1:4" x14ac:dyDescent="0.2">
      <c r="A5498" s="635" t="s">
        <v>5807</v>
      </c>
      <c r="B5498" s="636">
        <v>380</v>
      </c>
      <c r="C5498" s="637">
        <v>0</v>
      </c>
      <c r="D5498" s="635"/>
    </row>
    <row r="5499" spans="1:4" x14ac:dyDescent="0.2">
      <c r="A5499" s="635" t="s">
        <v>5808</v>
      </c>
      <c r="B5499" s="636">
        <v>369</v>
      </c>
      <c r="C5499" s="637">
        <v>379.19</v>
      </c>
      <c r="D5499" s="635"/>
    </row>
    <row r="5500" spans="1:4" x14ac:dyDescent="0.2">
      <c r="A5500" s="635" t="s">
        <v>5809</v>
      </c>
      <c r="B5500" s="636">
        <v>264</v>
      </c>
      <c r="C5500" s="637">
        <v>0</v>
      </c>
      <c r="D5500" s="635"/>
    </row>
    <row r="5501" spans="1:4" x14ac:dyDescent="0.2">
      <c r="A5501" s="635" t="s">
        <v>5810</v>
      </c>
      <c r="B5501" s="636">
        <v>299</v>
      </c>
      <c r="C5501" s="637">
        <v>9.32</v>
      </c>
      <c r="D5501" s="635"/>
    </row>
    <row r="5502" spans="1:4" x14ac:dyDescent="0.2">
      <c r="A5502" s="635" t="s">
        <v>5811</v>
      </c>
      <c r="B5502" s="636">
        <v>220</v>
      </c>
      <c r="C5502" s="637">
        <v>751.58</v>
      </c>
      <c r="D5502" s="635"/>
    </row>
    <row r="5503" spans="1:4" x14ac:dyDescent="0.2">
      <c r="A5503" s="635" t="s">
        <v>5812</v>
      </c>
      <c r="B5503" s="636">
        <v>243</v>
      </c>
      <c r="C5503" s="637">
        <v>886.45</v>
      </c>
      <c r="D5503" s="635"/>
    </row>
    <row r="5504" spans="1:4" x14ac:dyDescent="0.2">
      <c r="A5504" s="635" t="s">
        <v>5813</v>
      </c>
      <c r="B5504" s="636">
        <v>384</v>
      </c>
      <c r="C5504" s="637">
        <v>195.18</v>
      </c>
      <c r="D5504" s="635"/>
    </row>
    <row r="5505" spans="1:4" x14ac:dyDescent="0.2">
      <c r="A5505" s="635" t="s">
        <v>5814</v>
      </c>
      <c r="B5505" s="636">
        <v>133</v>
      </c>
      <c r="C5505" s="637">
        <v>317.47000000000003</v>
      </c>
      <c r="D5505" s="635"/>
    </row>
    <row r="5506" spans="1:4" x14ac:dyDescent="0.2">
      <c r="A5506" s="635" t="s">
        <v>5815</v>
      </c>
      <c r="B5506" s="636">
        <v>79</v>
      </c>
      <c r="C5506" s="637">
        <v>164.18</v>
      </c>
      <c r="D5506" s="635"/>
    </row>
    <row r="5507" spans="1:4" x14ac:dyDescent="0.2">
      <c r="A5507" s="635" t="s">
        <v>5816</v>
      </c>
      <c r="B5507" s="636">
        <v>223</v>
      </c>
      <c r="C5507" s="637">
        <v>614.1</v>
      </c>
      <c r="D5507" s="635"/>
    </row>
    <row r="5508" spans="1:4" x14ac:dyDescent="0.2">
      <c r="A5508" s="635" t="s">
        <v>5817</v>
      </c>
      <c r="B5508" s="636">
        <v>250</v>
      </c>
      <c r="C5508" s="637">
        <v>591.14</v>
      </c>
      <c r="D5508" s="635"/>
    </row>
    <row r="5509" spans="1:4" x14ac:dyDescent="0.2">
      <c r="A5509" s="635" t="s">
        <v>5818</v>
      </c>
      <c r="B5509" s="636">
        <v>420</v>
      </c>
      <c r="C5509" s="637">
        <v>48.41</v>
      </c>
      <c r="D5509" s="635"/>
    </row>
    <row r="5510" spans="1:4" x14ac:dyDescent="0.2">
      <c r="A5510" s="635" t="s">
        <v>5819</v>
      </c>
      <c r="B5510" s="636">
        <v>293</v>
      </c>
      <c r="C5510" s="637">
        <v>137.21</v>
      </c>
      <c r="D5510" s="635"/>
    </row>
    <row r="5511" spans="1:4" x14ac:dyDescent="0.2">
      <c r="A5511" s="635" t="s">
        <v>5820</v>
      </c>
      <c r="B5511" s="636">
        <v>213</v>
      </c>
      <c r="C5511" s="637">
        <v>0</v>
      </c>
      <c r="D5511" s="635"/>
    </row>
    <row r="5512" spans="1:4" x14ac:dyDescent="0.2">
      <c r="A5512" s="635" t="s">
        <v>5821</v>
      </c>
      <c r="B5512" s="636">
        <v>124</v>
      </c>
      <c r="C5512" s="637">
        <v>302.5</v>
      </c>
      <c r="D5512" s="635"/>
    </row>
    <row r="5513" spans="1:4" x14ac:dyDescent="0.2">
      <c r="A5513" s="635" t="s">
        <v>5822</v>
      </c>
      <c r="B5513" s="636">
        <v>251</v>
      </c>
      <c r="C5513" s="637">
        <v>200.58</v>
      </c>
      <c r="D5513" s="635"/>
    </row>
    <row r="5514" spans="1:4" x14ac:dyDescent="0.2">
      <c r="A5514" s="635" t="s">
        <v>5823</v>
      </c>
      <c r="B5514" s="636">
        <v>203</v>
      </c>
      <c r="C5514" s="637">
        <v>121.6</v>
      </c>
      <c r="D5514" s="635"/>
    </row>
    <row r="5515" spans="1:4" x14ac:dyDescent="0.2">
      <c r="A5515" s="635" t="s">
        <v>5824</v>
      </c>
      <c r="B5515" s="636">
        <v>271</v>
      </c>
      <c r="C5515" s="637">
        <v>0</v>
      </c>
      <c r="D5515" s="635"/>
    </row>
    <row r="5516" spans="1:4" x14ac:dyDescent="0.2">
      <c r="A5516" s="635" t="s">
        <v>5825</v>
      </c>
      <c r="B5516" s="636">
        <v>365</v>
      </c>
      <c r="C5516" s="637">
        <v>0</v>
      </c>
      <c r="D5516" s="635"/>
    </row>
    <row r="5517" spans="1:4" x14ac:dyDescent="0.2">
      <c r="A5517" s="635" t="s">
        <v>5826</v>
      </c>
      <c r="B5517" s="636">
        <v>384</v>
      </c>
      <c r="C5517" s="637">
        <v>0</v>
      </c>
      <c r="D5517" s="635"/>
    </row>
    <row r="5518" spans="1:4" x14ac:dyDescent="0.2">
      <c r="A5518" s="635" t="s">
        <v>5827</v>
      </c>
      <c r="B5518" s="636">
        <v>589</v>
      </c>
      <c r="C5518" s="637">
        <v>0</v>
      </c>
      <c r="D5518" s="635"/>
    </row>
    <row r="5519" spans="1:4" x14ac:dyDescent="0.2">
      <c r="A5519" s="635" t="s">
        <v>5828</v>
      </c>
      <c r="B5519" s="636">
        <v>347</v>
      </c>
      <c r="C5519" s="637">
        <v>0</v>
      </c>
      <c r="D5519" s="635"/>
    </row>
    <row r="5520" spans="1:4" x14ac:dyDescent="0.2">
      <c r="A5520" s="635" t="s">
        <v>5829</v>
      </c>
      <c r="B5520" s="636">
        <v>258</v>
      </c>
      <c r="C5520" s="637">
        <v>0</v>
      </c>
      <c r="D5520" s="635"/>
    </row>
    <row r="5521" spans="1:4" x14ac:dyDescent="0.2">
      <c r="A5521" s="635" t="s">
        <v>5830</v>
      </c>
      <c r="B5521" s="636">
        <v>241</v>
      </c>
      <c r="C5521" s="637">
        <v>9.24</v>
      </c>
      <c r="D5521" s="635"/>
    </row>
    <row r="5522" spans="1:4" x14ac:dyDescent="0.2">
      <c r="A5522" s="635" t="s">
        <v>5831</v>
      </c>
      <c r="B5522" s="636">
        <v>172</v>
      </c>
      <c r="C5522" s="637">
        <v>572.08000000000004</v>
      </c>
      <c r="D5522" s="635"/>
    </row>
    <row r="5523" spans="1:4" x14ac:dyDescent="0.2">
      <c r="A5523" s="635" t="s">
        <v>5832</v>
      </c>
      <c r="B5523" s="636">
        <v>494</v>
      </c>
      <c r="C5523" s="637">
        <v>0</v>
      </c>
      <c r="D5523" s="635"/>
    </row>
    <row r="5524" spans="1:4" x14ac:dyDescent="0.2">
      <c r="A5524" s="635" t="s">
        <v>5833</v>
      </c>
      <c r="B5524" s="636">
        <v>255</v>
      </c>
      <c r="C5524" s="637">
        <v>0</v>
      </c>
      <c r="D5524" s="635"/>
    </row>
    <row r="5525" spans="1:4" x14ac:dyDescent="0.2">
      <c r="A5525" s="635" t="s">
        <v>5834</v>
      </c>
      <c r="B5525" s="636">
        <v>275</v>
      </c>
      <c r="C5525" s="637">
        <v>8.23</v>
      </c>
      <c r="D5525" s="635"/>
    </row>
    <row r="5526" spans="1:4" x14ac:dyDescent="0.2">
      <c r="A5526" s="635" t="s">
        <v>5835</v>
      </c>
      <c r="B5526" s="636">
        <v>296</v>
      </c>
      <c r="C5526" s="637">
        <v>0</v>
      </c>
      <c r="D5526" s="635"/>
    </row>
    <row r="5527" spans="1:4" x14ac:dyDescent="0.2">
      <c r="A5527" s="635" t="s">
        <v>5836</v>
      </c>
      <c r="B5527" s="636">
        <v>410</v>
      </c>
      <c r="C5527" s="637">
        <v>0</v>
      </c>
      <c r="D5527" s="635"/>
    </row>
    <row r="5528" spans="1:4" x14ac:dyDescent="0.2">
      <c r="A5528" s="635" t="s">
        <v>5837</v>
      </c>
      <c r="B5528" s="636">
        <v>804</v>
      </c>
      <c r="C5528" s="637">
        <v>0</v>
      </c>
      <c r="D5528" s="635"/>
    </row>
    <row r="5529" spans="1:4" x14ac:dyDescent="0.2">
      <c r="A5529" s="635" t="s">
        <v>5838</v>
      </c>
      <c r="B5529" s="636">
        <v>139</v>
      </c>
      <c r="C5529" s="637">
        <v>310.49</v>
      </c>
      <c r="D5529" s="635"/>
    </row>
    <row r="5530" spans="1:4" x14ac:dyDescent="0.2">
      <c r="A5530" s="635" t="s">
        <v>5839</v>
      </c>
      <c r="B5530" s="636">
        <v>89</v>
      </c>
      <c r="C5530" s="637">
        <v>163.78</v>
      </c>
      <c r="D5530" s="635"/>
    </row>
    <row r="5531" spans="1:4" x14ac:dyDescent="0.2">
      <c r="A5531" s="635" t="s">
        <v>5840</v>
      </c>
      <c r="B5531" s="636">
        <v>188</v>
      </c>
      <c r="C5531" s="637">
        <v>531.64</v>
      </c>
      <c r="D5531" s="635"/>
    </row>
    <row r="5532" spans="1:4" x14ac:dyDescent="0.2">
      <c r="A5532" s="635" t="s">
        <v>5841</v>
      </c>
      <c r="B5532" s="636">
        <v>156</v>
      </c>
      <c r="C5532" s="637">
        <v>410.1</v>
      </c>
      <c r="D5532" s="635"/>
    </row>
    <row r="5533" spans="1:4" x14ac:dyDescent="0.2">
      <c r="A5533" s="635" t="s">
        <v>5842</v>
      </c>
      <c r="B5533" s="636">
        <v>310</v>
      </c>
      <c r="C5533" s="637">
        <v>379.57</v>
      </c>
      <c r="D5533" s="635"/>
    </row>
    <row r="5534" spans="1:4" x14ac:dyDescent="0.2">
      <c r="A5534" s="635" t="s">
        <v>5843</v>
      </c>
      <c r="B5534" s="636">
        <v>399</v>
      </c>
      <c r="C5534" s="637">
        <v>0</v>
      </c>
      <c r="D5534" s="635"/>
    </row>
    <row r="5535" spans="1:4" x14ac:dyDescent="0.2">
      <c r="A5535" s="635" t="s">
        <v>5844</v>
      </c>
      <c r="B5535" s="636">
        <v>319</v>
      </c>
      <c r="C5535" s="637">
        <v>0</v>
      </c>
      <c r="D5535" s="635"/>
    </row>
    <row r="5536" spans="1:4" x14ac:dyDescent="0.2">
      <c r="A5536" s="635" t="s">
        <v>5845</v>
      </c>
      <c r="B5536" s="636">
        <v>688</v>
      </c>
      <c r="C5536" s="637">
        <v>1229.29</v>
      </c>
      <c r="D5536" s="635"/>
    </row>
    <row r="5537" spans="1:4" x14ac:dyDescent="0.2">
      <c r="A5537" s="635" t="s">
        <v>5846</v>
      </c>
      <c r="B5537" s="636">
        <v>520</v>
      </c>
      <c r="C5537" s="637">
        <v>0</v>
      </c>
      <c r="D5537" s="635"/>
    </row>
    <row r="5538" spans="1:4" x14ac:dyDescent="0.2">
      <c r="A5538" s="635" t="s">
        <v>5847</v>
      </c>
      <c r="B5538" s="636">
        <v>188</v>
      </c>
      <c r="C5538" s="637">
        <v>0</v>
      </c>
      <c r="D5538" s="635"/>
    </row>
    <row r="5539" spans="1:4" x14ac:dyDescent="0.2">
      <c r="A5539" s="635" t="s">
        <v>5848</v>
      </c>
      <c r="B5539" s="636">
        <v>287</v>
      </c>
      <c r="C5539" s="637">
        <v>29.81</v>
      </c>
      <c r="D5539" s="635"/>
    </row>
    <row r="5540" spans="1:4" x14ac:dyDescent="0.2">
      <c r="A5540" s="635" t="s">
        <v>5849</v>
      </c>
      <c r="B5540" s="636">
        <v>279</v>
      </c>
      <c r="C5540" s="637">
        <v>537.61</v>
      </c>
      <c r="D5540" s="635"/>
    </row>
    <row r="5541" spans="1:4" x14ac:dyDescent="0.2">
      <c r="A5541" s="635" t="s">
        <v>5850</v>
      </c>
      <c r="B5541" s="636">
        <v>334</v>
      </c>
      <c r="C5541" s="637">
        <v>0</v>
      </c>
      <c r="D5541" s="635"/>
    </row>
    <row r="5542" spans="1:4" x14ac:dyDescent="0.2">
      <c r="A5542" s="635" t="s">
        <v>5851</v>
      </c>
      <c r="B5542" s="636">
        <v>295</v>
      </c>
      <c r="C5542" s="637">
        <v>0</v>
      </c>
      <c r="D5542" s="635"/>
    </row>
    <row r="5543" spans="1:4" x14ac:dyDescent="0.2">
      <c r="A5543" s="635" t="s">
        <v>5852</v>
      </c>
      <c r="B5543" s="636">
        <v>145</v>
      </c>
      <c r="C5543" s="637">
        <v>259.01</v>
      </c>
      <c r="D5543" s="635"/>
    </row>
    <row r="5544" spans="1:4" x14ac:dyDescent="0.2">
      <c r="A5544" s="635" t="s">
        <v>5853</v>
      </c>
      <c r="B5544" s="636">
        <v>297</v>
      </c>
      <c r="C5544" s="637">
        <v>865.98</v>
      </c>
      <c r="D5544" s="635"/>
    </row>
    <row r="5545" spans="1:4" x14ac:dyDescent="0.2">
      <c r="A5545" s="635" t="s">
        <v>5854</v>
      </c>
      <c r="B5545" s="636">
        <v>269</v>
      </c>
      <c r="C5545" s="637">
        <v>795.16</v>
      </c>
      <c r="D5545" s="635"/>
    </row>
    <row r="5546" spans="1:4" x14ac:dyDescent="0.2">
      <c r="A5546" s="635" t="s">
        <v>5855</v>
      </c>
      <c r="B5546" s="636">
        <v>268</v>
      </c>
      <c r="C5546" s="637">
        <v>90.97</v>
      </c>
      <c r="D5546" s="635"/>
    </row>
    <row r="5547" spans="1:4" x14ac:dyDescent="0.2">
      <c r="A5547" s="635" t="s">
        <v>5856</v>
      </c>
      <c r="B5547" s="636">
        <v>317</v>
      </c>
      <c r="C5547" s="637">
        <v>122.31</v>
      </c>
      <c r="D5547" s="635"/>
    </row>
    <row r="5548" spans="1:4" x14ac:dyDescent="0.2">
      <c r="A5548" s="635" t="s">
        <v>5857</v>
      </c>
      <c r="B5548" s="636">
        <v>200</v>
      </c>
      <c r="C5548" s="637">
        <v>0</v>
      </c>
      <c r="D5548" s="635"/>
    </row>
    <row r="5549" spans="1:4" x14ac:dyDescent="0.2">
      <c r="A5549" s="635" t="s">
        <v>5858</v>
      </c>
      <c r="B5549" s="636">
        <v>434</v>
      </c>
      <c r="C5549" s="637">
        <v>775.71</v>
      </c>
      <c r="D5549" s="635"/>
    </row>
    <row r="5550" spans="1:4" x14ac:dyDescent="0.2">
      <c r="A5550" s="635" t="s">
        <v>5859</v>
      </c>
      <c r="B5550" s="636">
        <v>473</v>
      </c>
      <c r="C5550" s="637">
        <v>0</v>
      </c>
      <c r="D5550" s="635"/>
    </row>
    <row r="5551" spans="1:4" x14ac:dyDescent="0.2">
      <c r="A5551" s="635" t="s">
        <v>5860</v>
      </c>
      <c r="B5551" s="636">
        <v>371</v>
      </c>
      <c r="C5551" s="637">
        <v>1006.83</v>
      </c>
      <c r="D5551" s="635"/>
    </row>
    <row r="5552" spans="1:4" x14ac:dyDescent="0.2">
      <c r="A5552" s="635" t="s">
        <v>5861</v>
      </c>
      <c r="B5552" s="636">
        <v>473</v>
      </c>
      <c r="C5552" s="637">
        <v>0</v>
      </c>
      <c r="D5552" s="635"/>
    </row>
    <row r="5553" spans="1:4" x14ac:dyDescent="0.2">
      <c r="A5553" s="635" t="s">
        <v>5862</v>
      </c>
      <c r="B5553" s="636">
        <v>226</v>
      </c>
      <c r="C5553" s="637">
        <v>569.9</v>
      </c>
      <c r="D5553" s="635"/>
    </row>
    <row r="5554" spans="1:4" x14ac:dyDescent="0.2">
      <c r="A5554" s="635" t="s">
        <v>5863</v>
      </c>
      <c r="B5554" s="636">
        <v>221</v>
      </c>
      <c r="C5554" s="637">
        <v>181.36</v>
      </c>
      <c r="D5554" s="635"/>
    </row>
    <row r="5555" spans="1:4" x14ac:dyDescent="0.2">
      <c r="A5555" s="635" t="s">
        <v>5864</v>
      </c>
      <c r="B5555" s="636">
        <v>309</v>
      </c>
      <c r="C5555" s="637">
        <v>848.93</v>
      </c>
      <c r="D5555" s="635"/>
    </row>
    <row r="5556" spans="1:4" x14ac:dyDescent="0.2">
      <c r="A5556" s="635" t="s">
        <v>5865</v>
      </c>
      <c r="B5556" s="636">
        <v>359</v>
      </c>
      <c r="C5556" s="637">
        <v>737.53</v>
      </c>
      <c r="D5556" s="635"/>
    </row>
    <row r="5557" spans="1:4" x14ac:dyDescent="0.2">
      <c r="A5557" s="635" t="s">
        <v>5866</v>
      </c>
      <c r="B5557" s="636">
        <v>419</v>
      </c>
      <c r="C5557" s="637">
        <v>522.89</v>
      </c>
      <c r="D5557" s="635"/>
    </row>
    <row r="5558" spans="1:4" x14ac:dyDescent="0.2">
      <c r="A5558" s="635" t="s">
        <v>5867</v>
      </c>
      <c r="B5558" s="636">
        <v>649</v>
      </c>
      <c r="C5558" s="637">
        <v>3.65</v>
      </c>
      <c r="D5558" s="635"/>
    </row>
    <row r="5559" spans="1:4" x14ac:dyDescent="0.2">
      <c r="A5559" s="635" t="s">
        <v>5868</v>
      </c>
      <c r="B5559" s="636">
        <v>116</v>
      </c>
      <c r="C5559" s="637">
        <v>280.92</v>
      </c>
      <c r="D5559" s="635"/>
    </row>
    <row r="5560" spans="1:4" x14ac:dyDescent="0.2">
      <c r="A5560" s="635" t="s">
        <v>5869</v>
      </c>
      <c r="B5560" s="636">
        <v>194</v>
      </c>
      <c r="C5560" s="637">
        <v>708.57</v>
      </c>
      <c r="D5560" s="635"/>
    </row>
    <row r="5561" spans="1:4" x14ac:dyDescent="0.2">
      <c r="A5561" s="635" t="s">
        <v>5870</v>
      </c>
      <c r="B5561" s="636">
        <v>522</v>
      </c>
      <c r="C5561" s="637">
        <v>61.78</v>
      </c>
      <c r="D5561" s="635"/>
    </row>
    <row r="5562" spans="1:4" x14ac:dyDescent="0.2">
      <c r="A5562" s="635" t="s">
        <v>5871</v>
      </c>
      <c r="B5562" s="636">
        <v>142</v>
      </c>
      <c r="C5562" s="637">
        <v>448.59</v>
      </c>
      <c r="D5562" s="635"/>
    </row>
    <row r="5563" spans="1:4" x14ac:dyDescent="0.2">
      <c r="A5563" s="635" t="s">
        <v>5872</v>
      </c>
      <c r="B5563" s="636">
        <v>105</v>
      </c>
      <c r="C5563" s="637">
        <v>289.38</v>
      </c>
      <c r="D5563" s="635"/>
    </row>
    <row r="5564" spans="1:4" x14ac:dyDescent="0.2">
      <c r="A5564" s="635" t="s">
        <v>5873</v>
      </c>
      <c r="B5564" s="636">
        <v>426</v>
      </c>
      <c r="C5564" s="637">
        <v>751.21</v>
      </c>
      <c r="D5564" s="635"/>
    </row>
    <row r="5565" spans="1:4" x14ac:dyDescent="0.2">
      <c r="A5565" s="635" t="s">
        <v>5874</v>
      </c>
      <c r="B5565" s="636">
        <v>274</v>
      </c>
      <c r="C5565" s="637">
        <v>417.23</v>
      </c>
      <c r="D5565" s="635"/>
    </row>
    <row r="5566" spans="1:4" x14ac:dyDescent="0.2">
      <c r="A5566" s="635" t="s">
        <v>5875</v>
      </c>
      <c r="B5566" s="636">
        <v>276</v>
      </c>
      <c r="C5566" s="637">
        <v>739.41</v>
      </c>
      <c r="D5566" s="635"/>
    </row>
    <row r="5567" spans="1:4" x14ac:dyDescent="0.2">
      <c r="A5567" s="635" t="s">
        <v>5876</v>
      </c>
      <c r="B5567" s="636">
        <v>270</v>
      </c>
      <c r="C5567" s="637">
        <v>802.36</v>
      </c>
      <c r="D5567" s="635"/>
    </row>
    <row r="5568" spans="1:4" x14ac:dyDescent="0.2">
      <c r="A5568" s="635" t="s">
        <v>5877</v>
      </c>
      <c r="B5568" s="636">
        <v>187</v>
      </c>
      <c r="C5568" s="637">
        <v>533.21</v>
      </c>
      <c r="D5568" s="635"/>
    </row>
    <row r="5569" spans="1:4" x14ac:dyDescent="0.2">
      <c r="A5569" s="635" t="s">
        <v>5878</v>
      </c>
      <c r="B5569" s="636">
        <v>103</v>
      </c>
      <c r="C5569" s="637">
        <v>0</v>
      </c>
      <c r="D5569" s="635"/>
    </row>
    <row r="5570" spans="1:4" x14ac:dyDescent="0.2">
      <c r="A5570" s="635" t="s">
        <v>5879</v>
      </c>
      <c r="B5570" s="636">
        <v>196</v>
      </c>
      <c r="C5570" s="637">
        <v>618.57000000000005</v>
      </c>
      <c r="D5570" s="635"/>
    </row>
    <row r="5571" spans="1:4" x14ac:dyDescent="0.2">
      <c r="A5571" s="635" t="s">
        <v>5880</v>
      </c>
      <c r="B5571" s="636">
        <v>315</v>
      </c>
      <c r="C5571" s="637">
        <v>69.319999999999993</v>
      </c>
      <c r="D5571" s="635"/>
    </row>
    <row r="5572" spans="1:4" x14ac:dyDescent="0.2">
      <c r="A5572" s="635" t="s">
        <v>5881</v>
      </c>
      <c r="B5572" s="636">
        <v>127</v>
      </c>
      <c r="C5572" s="637">
        <v>0</v>
      </c>
      <c r="D5572" s="635"/>
    </row>
    <row r="5573" spans="1:4" x14ac:dyDescent="0.2">
      <c r="A5573" s="635" t="s">
        <v>5882</v>
      </c>
      <c r="B5573" s="636">
        <v>144</v>
      </c>
      <c r="C5573" s="637">
        <v>0</v>
      </c>
      <c r="D5573" s="635"/>
    </row>
    <row r="5574" spans="1:4" x14ac:dyDescent="0.2">
      <c r="A5574" s="635" t="s">
        <v>5883</v>
      </c>
      <c r="B5574" s="636">
        <v>43</v>
      </c>
      <c r="C5574" s="637">
        <v>25.25</v>
      </c>
      <c r="D5574" s="635"/>
    </row>
    <row r="5575" spans="1:4" x14ac:dyDescent="0.2">
      <c r="A5575" s="635" t="s">
        <v>5884</v>
      </c>
      <c r="B5575" s="636">
        <v>166</v>
      </c>
      <c r="C5575" s="637">
        <v>136.09</v>
      </c>
      <c r="D5575" s="635"/>
    </row>
    <row r="5576" spans="1:4" x14ac:dyDescent="0.2">
      <c r="A5576" s="635" t="s">
        <v>5885</v>
      </c>
      <c r="B5576" s="636">
        <v>228</v>
      </c>
      <c r="C5576" s="637">
        <v>298.52</v>
      </c>
      <c r="D5576" s="635"/>
    </row>
    <row r="5577" spans="1:4" x14ac:dyDescent="0.2">
      <c r="A5577" s="635" t="s">
        <v>5886</v>
      </c>
      <c r="B5577" s="636">
        <v>193</v>
      </c>
      <c r="C5577" s="637">
        <v>241.53</v>
      </c>
      <c r="D5577" s="635"/>
    </row>
    <row r="5578" spans="1:4" x14ac:dyDescent="0.2">
      <c r="A5578" s="635" t="s">
        <v>5887</v>
      </c>
      <c r="B5578" s="636">
        <v>280</v>
      </c>
      <c r="C5578" s="637">
        <v>302</v>
      </c>
      <c r="D5578" s="635"/>
    </row>
    <row r="5579" spans="1:4" x14ac:dyDescent="0.2">
      <c r="A5579" s="635" t="s">
        <v>5888</v>
      </c>
      <c r="B5579" s="636">
        <v>223</v>
      </c>
      <c r="C5579" s="637">
        <v>0</v>
      </c>
      <c r="D5579" s="635"/>
    </row>
    <row r="5580" spans="1:4" x14ac:dyDescent="0.2">
      <c r="A5580" s="635" t="s">
        <v>5889</v>
      </c>
      <c r="B5580" s="636">
        <v>175</v>
      </c>
      <c r="C5580" s="637">
        <v>0</v>
      </c>
      <c r="D5580" s="635"/>
    </row>
    <row r="5581" spans="1:4" x14ac:dyDescent="0.2">
      <c r="A5581" s="635" t="s">
        <v>5890</v>
      </c>
      <c r="B5581" s="636">
        <v>363</v>
      </c>
      <c r="C5581" s="637">
        <v>0</v>
      </c>
      <c r="D5581" s="635"/>
    </row>
    <row r="5582" spans="1:4" x14ac:dyDescent="0.2">
      <c r="A5582" s="635" t="s">
        <v>5891</v>
      </c>
      <c r="B5582" s="636">
        <v>275</v>
      </c>
      <c r="C5582" s="637">
        <v>0</v>
      </c>
      <c r="D5582" s="635"/>
    </row>
    <row r="5583" spans="1:4" x14ac:dyDescent="0.2">
      <c r="A5583" s="635" t="s">
        <v>5892</v>
      </c>
      <c r="B5583" s="636">
        <v>194</v>
      </c>
      <c r="C5583" s="637">
        <v>40.35</v>
      </c>
      <c r="D5583" s="635"/>
    </row>
    <row r="5584" spans="1:4" x14ac:dyDescent="0.2">
      <c r="A5584" s="635" t="s">
        <v>5893</v>
      </c>
      <c r="B5584" s="636">
        <v>135</v>
      </c>
      <c r="C5584" s="637">
        <v>17.93</v>
      </c>
      <c r="D5584" s="635"/>
    </row>
    <row r="5585" spans="1:4" x14ac:dyDescent="0.2">
      <c r="A5585" s="635" t="s">
        <v>5894</v>
      </c>
      <c r="B5585" s="636">
        <v>294</v>
      </c>
      <c r="C5585" s="637">
        <v>380.89</v>
      </c>
      <c r="D5585" s="635"/>
    </row>
    <row r="5586" spans="1:4" x14ac:dyDescent="0.2">
      <c r="A5586" s="635" t="s">
        <v>5895</v>
      </c>
      <c r="B5586" s="636">
        <v>257</v>
      </c>
      <c r="C5586" s="637">
        <v>0</v>
      </c>
      <c r="D5586" s="635"/>
    </row>
    <row r="5587" spans="1:4" x14ac:dyDescent="0.2">
      <c r="A5587" s="635" t="s">
        <v>5896</v>
      </c>
      <c r="B5587" s="636">
        <v>329</v>
      </c>
      <c r="C5587" s="637">
        <v>0</v>
      </c>
      <c r="D5587" s="635"/>
    </row>
    <row r="5588" spans="1:4" x14ac:dyDescent="0.2">
      <c r="A5588" s="635" t="s">
        <v>5897</v>
      </c>
      <c r="B5588" s="636">
        <v>544</v>
      </c>
      <c r="C5588" s="637">
        <v>0</v>
      </c>
      <c r="D5588" s="635"/>
    </row>
    <row r="5589" spans="1:4" x14ac:dyDescent="0.2">
      <c r="A5589" s="635" t="s">
        <v>5898</v>
      </c>
      <c r="B5589" s="636">
        <v>165</v>
      </c>
      <c r="C5589" s="637">
        <v>0</v>
      </c>
      <c r="D5589" s="635"/>
    </row>
    <row r="5590" spans="1:4" x14ac:dyDescent="0.2">
      <c r="A5590" s="635" t="s">
        <v>5899</v>
      </c>
      <c r="B5590" s="636">
        <v>227</v>
      </c>
      <c r="C5590" s="637">
        <v>0</v>
      </c>
      <c r="D5590" s="635"/>
    </row>
    <row r="5591" spans="1:4" x14ac:dyDescent="0.2">
      <c r="A5591" s="635" t="s">
        <v>5900</v>
      </c>
      <c r="B5591" s="636">
        <v>214</v>
      </c>
      <c r="C5591" s="637">
        <v>229.52</v>
      </c>
      <c r="D5591" s="635"/>
    </row>
    <row r="5592" spans="1:4" x14ac:dyDescent="0.2">
      <c r="A5592" s="635" t="s">
        <v>5901</v>
      </c>
      <c r="B5592" s="636">
        <v>134</v>
      </c>
      <c r="C5592" s="637">
        <v>0</v>
      </c>
      <c r="D5592" s="635"/>
    </row>
    <row r="5593" spans="1:4" x14ac:dyDescent="0.2">
      <c r="A5593" s="635" t="s">
        <v>5902</v>
      </c>
      <c r="B5593" s="636">
        <v>95</v>
      </c>
      <c r="C5593" s="637">
        <v>126.48</v>
      </c>
      <c r="D5593" s="635"/>
    </row>
    <row r="5594" spans="1:4" x14ac:dyDescent="0.2">
      <c r="A5594" s="635" t="s">
        <v>5903</v>
      </c>
      <c r="B5594" s="636">
        <v>183</v>
      </c>
      <c r="C5594" s="637">
        <v>66.989999999999995</v>
      </c>
      <c r="D5594" s="635"/>
    </row>
    <row r="5595" spans="1:4" x14ac:dyDescent="0.2">
      <c r="A5595" s="635" t="s">
        <v>5904</v>
      </c>
      <c r="B5595" s="636">
        <v>97</v>
      </c>
      <c r="C5595" s="637">
        <v>0</v>
      </c>
      <c r="D5595" s="635"/>
    </row>
    <row r="5596" spans="1:4" x14ac:dyDescent="0.2">
      <c r="A5596" s="635" t="s">
        <v>5905</v>
      </c>
      <c r="B5596" s="636">
        <v>265</v>
      </c>
      <c r="C5596" s="637">
        <v>0</v>
      </c>
      <c r="D5596" s="635"/>
    </row>
    <row r="5597" spans="1:4" x14ac:dyDescent="0.2">
      <c r="A5597" s="635" t="s">
        <v>5906</v>
      </c>
      <c r="B5597" s="636">
        <v>124</v>
      </c>
      <c r="C5597" s="637">
        <v>0</v>
      </c>
      <c r="D5597" s="635"/>
    </row>
    <row r="5598" spans="1:4" x14ac:dyDescent="0.2">
      <c r="A5598" s="635" t="s">
        <v>5907</v>
      </c>
      <c r="B5598" s="636">
        <v>216</v>
      </c>
      <c r="C5598" s="637">
        <v>0</v>
      </c>
      <c r="D5598" s="635"/>
    </row>
    <row r="5599" spans="1:4" x14ac:dyDescent="0.2">
      <c r="A5599" s="635" t="s">
        <v>5908</v>
      </c>
      <c r="B5599" s="636">
        <v>187</v>
      </c>
      <c r="C5599" s="637">
        <v>0</v>
      </c>
      <c r="D5599" s="635"/>
    </row>
    <row r="5600" spans="1:4" x14ac:dyDescent="0.2">
      <c r="A5600" s="635" t="s">
        <v>5909</v>
      </c>
      <c r="B5600" s="636">
        <v>118</v>
      </c>
      <c r="C5600" s="637">
        <v>58.32</v>
      </c>
      <c r="D5600" s="635"/>
    </row>
    <row r="5601" spans="1:4" x14ac:dyDescent="0.2">
      <c r="A5601" s="635" t="s">
        <v>5910</v>
      </c>
      <c r="B5601" s="636">
        <v>265</v>
      </c>
      <c r="C5601" s="637">
        <v>0</v>
      </c>
      <c r="D5601" s="635"/>
    </row>
    <row r="5602" spans="1:4" x14ac:dyDescent="0.2">
      <c r="A5602" s="635" t="s">
        <v>5911</v>
      </c>
      <c r="B5602" s="636">
        <v>195</v>
      </c>
      <c r="C5602" s="637">
        <v>0</v>
      </c>
      <c r="D5602" s="635"/>
    </row>
    <row r="5603" spans="1:4" x14ac:dyDescent="0.2">
      <c r="A5603" s="635" t="s">
        <v>5912</v>
      </c>
      <c r="B5603" s="636">
        <v>131</v>
      </c>
      <c r="C5603" s="637">
        <v>0</v>
      </c>
      <c r="D5603" s="635"/>
    </row>
    <row r="5604" spans="1:4" x14ac:dyDescent="0.2">
      <c r="A5604" s="635" t="s">
        <v>5913</v>
      </c>
      <c r="B5604" s="636">
        <v>153</v>
      </c>
      <c r="C5604" s="637">
        <v>0</v>
      </c>
      <c r="D5604" s="635"/>
    </row>
    <row r="5605" spans="1:4" x14ac:dyDescent="0.2">
      <c r="A5605" s="635" t="s">
        <v>5914</v>
      </c>
      <c r="B5605" s="636">
        <v>382</v>
      </c>
      <c r="C5605" s="637">
        <v>0</v>
      </c>
      <c r="D5605" s="635"/>
    </row>
    <row r="5606" spans="1:4" x14ac:dyDescent="0.2">
      <c r="A5606" s="635" t="s">
        <v>5915</v>
      </c>
      <c r="B5606" s="636">
        <v>123</v>
      </c>
      <c r="C5606" s="637">
        <v>0</v>
      </c>
      <c r="D5606" s="635"/>
    </row>
    <row r="5607" spans="1:4" x14ac:dyDescent="0.2">
      <c r="A5607" s="635" t="s">
        <v>5916</v>
      </c>
      <c r="B5607" s="636">
        <v>165</v>
      </c>
      <c r="C5607" s="637">
        <v>0</v>
      </c>
      <c r="D5607" s="635"/>
    </row>
    <row r="5608" spans="1:4" x14ac:dyDescent="0.2">
      <c r="A5608" s="635" t="s">
        <v>5917</v>
      </c>
      <c r="B5608" s="636">
        <v>241</v>
      </c>
      <c r="C5608" s="637">
        <v>0</v>
      </c>
      <c r="D5608" s="635"/>
    </row>
    <row r="5609" spans="1:4" x14ac:dyDescent="0.2">
      <c r="A5609" s="635" t="s">
        <v>5918</v>
      </c>
      <c r="B5609" s="636">
        <v>399</v>
      </c>
      <c r="C5609" s="637">
        <v>0</v>
      </c>
      <c r="D5609" s="635"/>
    </row>
    <row r="5610" spans="1:4" x14ac:dyDescent="0.2">
      <c r="A5610" s="635" t="s">
        <v>5919</v>
      </c>
      <c r="B5610" s="636">
        <v>164</v>
      </c>
      <c r="C5610" s="637">
        <v>0</v>
      </c>
      <c r="D5610" s="635"/>
    </row>
    <row r="5611" spans="1:4" x14ac:dyDescent="0.2">
      <c r="A5611" s="635" t="s">
        <v>5920</v>
      </c>
      <c r="B5611" s="636">
        <v>84</v>
      </c>
      <c r="C5611" s="637">
        <v>20.72</v>
      </c>
      <c r="D5611" s="635"/>
    </row>
    <row r="5612" spans="1:4" x14ac:dyDescent="0.2">
      <c r="A5612" s="635" t="s">
        <v>5921</v>
      </c>
      <c r="B5612" s="636">
        <v>325</v>
      </c>
      <c r="C5612" s="637">
        <v>31.77</v>
      </c>
      <c r="D5612" s="635"/>
    </row>
    <row r="5613" spans="1:4" x14ac:dyDescent="0.2">
      <c r="A5613" s="635" t="s">
        <v>5922</v>
      </c>
      <c r="B5613" s="636">
        <v>265</v>
      </c>
      <c r="C5613" s="637">
        <v>86.25</v>
      </c>
      <c r="D5613" s="635"/>
    </row>
    <row r="5614" spans="1:4" x14ac:dyDescent="0.2">
      <c r="A5614" s="635" t="s">
        <v>5923</v>
      </c>
      <c r="B5614" s="636">
        <v>289</v>
      </c>
      <c r="C5614" s="637">
        <v>0</v>
      </c>
      <c r="D5614" s="635"/>
    </row>
    <row r="5615" spans="1:4" x14ac:dyDescent="0.2">
      <c r="A5615" s="635" t="s">
        <v>5924</v>
      </c>
      <c r="B5615" s="636">
        <v>271</v>
      </c>
      <c r="C5615" s="637">
        <v>0</v>
      </c>
      <c r="D5615" s="635"/>
    </row>
    <row r="5616" spans="1:4" x14ac:dyDescent="0.2">
      <c r="A5616" s="635" t="s">
        <v>5925</v>
      </c>
      <c r="B5616" s="636">
        <v>87</v>
      </c>
      <c r="C5616" s="637">
        <v>0</v>
      </c>
      <c r="D5616" s="635"/>
    </row>
    <row r="5617" spans="1:4" x14ac:dyDescent="0.2">
      <c r="A5617" s="635" t="s">
        <v>5926</v>
      </c>
      <c r="B5617" s="636">
        <v>128</v>
      </c>
      <c r="C5617" s="637">
        <v>0</v>
      </c>
      <c r="D5617" s="635"/>
    </row>
    <row r="5618" spans="1:4" x14ac:dyDescent="0.2">
      <c r="A5618" s="635" t="s">
        <v>5927</v>
      </c>
      <c r="B5618" s="636">
        <v>188</v>
      </c>
      <c r="C5618" s="637">
        <v>62.86</v>
      </c>
      <c r="D5618" s="635"/>
    </row>
    <row r="5619" spans="1:4" x14ac:dyDescent="0.2">
      <c r="A5619" s="635" t="s">
        <v>5928</v>
      </c>
      <c r="B5619" s="636">
        <v>467</v>
      </c>
      <c r="C5619" s="637">
        <v>0</v>
      </c>
      <c r="D5619" s="635"/>
    </row>
    <row r="5620" spans="1:4" x14ac:dyDescent="0.2">
      <c r="A5620" s="635" t="s">
        <v>5929</v>
      </c>
      <c r="B5620" s="636">
        <v>208</v>
      </c>
      <c r="C5620" s="637">
        <v>0</v>
      </c>
      <c r="D5620" s="635"/>
    </row>
    <row r="5621" spans="1:4" x14ac:dyDescent="0.2">
      <c r="A5621" s="635" t="s">
        <v>5930</v>
      </c>
      <c r="B5621" s="636">
        <v>173</v>
      </c>
      <c r="C5621" s="637">
        <v>21.35</v>
      </c>
      <c r="D5621" s="635"/>
    </row>
    <row r="5622" spans="1:4" x14ac:dyDescent="0.2">
      <c r="A5622" s="635" t="s">
        <v>5931</v>
      </c>
      <c r="B5622" s="636">
        <v>404</v>
      </c>
      <c r="C5622" s="637">
        <v>0</v>
      </c>
      <c r="D5622" s="635"/>
    </row>
    <row r="5623" spans="1:4" x14ac:dyDescent="0.2">
      <c r="A5623" s="635" t="s">
        <v>5932</v>
      </c>
      <c r="B5623" s="636">
        <v>149</v>
      </c>
      <c r="C5623" s="637">
        <v>0</v>
      </c>
      <c r="D5623" s="635"/>
    </row>
    <row r="5624" spans="1:4" x14ac:dyDescent="0.2">
      <c r="A5624" s="635" t="s">
        <v>5933</v>
      </c>
      <c r="B5624" s="636">
        <v>443</v>
      </c>
      <c r="C5624" s="637">
        <v>0</v>
      </c>
      <c r="D5624" s="635"/>
    </row>
    <row r="5625" spans="1:4" x14ac:dyDescent="0.2">
      <c r="A5625" s="635" t="s">
        <v>5934</v>
      </c>
      <c r="B5625" s="636">
        <v>395</v>
      </c>
      <c r="C5625" s="637">
        <v>320.79000000000002</v>
      </c>
      <c r="D5625" s="635"/>
    </row>
    <row r="5626" spans="1:4" x14ac:dyDescent="0.2">
      <c r="A5626" s="635" t="s">
        <v>5935</v>
      </c>
      <c r="B5626" s="636">
        <v>399</v>
      </c>
      <c r="C5626" s="637">
        <v>0</v>
      </c>
      <c r="D5626" s="635"/>
    </row>
    <row r="5627" spans="1:4" x14ac:dyDescent="0.2">
      <c r="A5627" s="635" t="s">
        <v>5936</v>
      </c>
      <c r="B5627" s="636">
        <v>78</v>
      </c>
      <c r="C5627" s="637">
        <v>0</v>
      </c>
      <c r="D5627" s="635"/>
    </row>
    <row r="5628" spans="1:4" x14ac:dyDescent="0.2">
      <c r="A5628" s="635" t="s">
        <v>5937</v>
      </c>
      <c r="B5628" s="636">
        <v>145</v>
      </c>
      <c r="C5628" s="637">
        <v>6.01</v>
      </c>
      <c r="D5628" s="635"/>
    </row>
    <row r="5629" spans="1:4" x14ac:dyDescent="0.2">
      <c r="A5629" s="635" t="s">
        <v>5938</v>
      </c>
      <c r="B5629" s="636">
        <v>243</v>
      </c>
      <c r="C5629" s="637">
        <v>0</v>
      </c>
      <c r="D5629" s="635"/>
    </row>
    <row r="5630" spans="1:4" x14ac:dyDescent="0.2">
      <c r="A5630" s="635" t="s">
        <v>5939</v>
      </c>
      <c r="B5630" s="636">
        <v>167</v>
      </c>
      <c r="C5630" s="637">
        <v>0</v>
      </c>
      <c r="D5630" s="635"/>
    </row>
    <row r="5631" spans="1:4" x14ac:dyDescent="0.2">
      <c r="A5631" s="635" t="s">
        <v>5940</v>
      </c>
      <c r="B5631" s="636">
        <v>299</v>
      </c>
      <c r="C5631" s="637">
        <v>17.18</v>
      </c>
      <c r="D5631" s="635"/>
    </row>
    <row r="5632" spans="1:4" x14ac:dyDescent="0.2">
      <c r="A5632" s="635" t="s">
        <v>5941</v>
      </c>
      <c r="B5632" s="636">
        <v>131</v>
      </c>
      <c r="C5632" s="637">
        <v>0</v>
      </c>
      <c r="D5632" s="635"/>
    </row>
    <row r="5633" spans="1:4" x14ac:dyDescent="0.2">
      <c r="A5633" s="635" t="s">
        <v>5942</v>
      </c>
      <c r="B5633" s="636">
        <v>486</v>
      </c>
      <c r="C5633" s="637">
        <v>0</v>
      </c>
      <c r="D5633" s="635"/>
    </row>
    <row r="5634" spans="1:4" x14ac:dyDescent="0.2">
      <c r="A5634" s="635" t="s">
        <v>5943</v>
      </c>
      <c r="B5634" s="636">
        <v>216</v>
      </c>
      <c r="C5634" s="637">
        <v>0</v>
      </c>
      <c r="D5634" s="635"/>
    </row>
    <row r="5635" spans="1:4" x14ac:dyDescent="0.2">
      <c r="A5635" s="635" t="s">
        <v>5944</v>
      </c>
      <c r="B5635" s="636">
        <v>293</v>
      </c>
      <c r="C5635" s="637">
        <v>0</v>
      </c>
      <c r="D5635" s="635"/>
    </row>
    <row r="5636" spans="1:4" x14ac:dyDescent="0.2">
      <c r="A5636" s="635" t="s">
        <v>5945</v>
      </c>
      <c r="B5636" s="636">
        <v>118</v>
      </c>
      <c r="C5636" s="637">
        <v>0</v>
      </c>
      <c r="D5636" s="635"/>
    </row>
    <row r="5637" spans="1:4" x14ac:dyDescent="0.2">
      <c r="A5637" s="635" t="s">
        <v>5946</v>
      </c>
      <c r="B5637" s="636">
        <v>208</v>
      </c>
      <c r="C5637" s="637">
        <v>0</v>
      </c>
      <c r="D5637" s="635"/>
    </row>
    <row r="5638" spans="1:4" x14ac:dyDescent="0.2">
      <c r="A5638" s="635" t="s">
        <v>5947</v>
      </c>
      <c r="B5638" s="636">
        <v>136</v>
      </c>
      <c r="C5638" s="637">
        <v>37.6</v>
      </c>
      <c r="D5638" s="635"/>
    </row>
    <row r="5639" spans="1:4" x14ac:dyDescent="0.2">
      <c r="A5639" s="635" t="s">
        <v>5948</v>
      </c>
      <c r="B5639" s="636">
        <v>276</v>
      </c>
      <c r="C5639" s="637">
        <v>0</v>
      </c>
      <c r="D5639" s="635"/>
    </row>
    <row r="5640" spans="1:4" x14ac:dyDescent="0.2">
      <c r="A5640" s="635" t="s">
        <v>5949</v>
      </c>
      <c r="B5640" s="636">
        <v>162</v>
      </c>
      <c r="C5640" s="637">
        <v>20.45</v>
      </c>
      <c r="D5640" s="635"/>
    </row>
    <row r="5641" spans="1:4" x14ac:dyDescent="0.2">
      <c r="A5641" s="635" t="s">
        <v>5950</v>
      </c>
      <c r="B5641" s="636">
        <v>338</v>
      </c>
      <c r="C5641" s="637">
        <v>0</v>
      </c>
      <c r="D5641" s="635"/>
    </row>
    <row r="5642" spans="1:4" x14ac:dyDescent="0.2">
      <c r="A5642" s="635" t="s">
        <v>5951</v>
      </c>
      <c r="B5642" s="636">
        <v>259</v>
      </c>
      <c r="C5642" s="637">
        <v>0</v>
      </c>
      <c r="D5642" s="635"/>
    </row>
    <row r="5643" spans="1:4" x14ac:dyDescent="0.2">
      <c r="A5643" s="635" t="s">
        <v>5952</v>
      </c>
      <c r="B5643" s="636">
        <v>129</v>
      </c>
      <c r="C5643" s="637">
        <v>66.739999999999995</v>
      </c>
      <c r="D5643" s="635"/>
    </row>
    <row r="5644" spans="1:4" x14ac:dyDescent="0.2">
      <c r="A5644" s="635" t="s">
        <v>5953</v>
      </c>
      <c r="B5644" s="636">
        <v>444</v>
      </c>
      <c r="C5644" s="637">
        <v>191.21</v>
      </c>
      <c r="D5644" s="635"/>
    </row>
    <row r="5645" spans="1:4" x14ac:dyDescent="0.2">
      <c r="A5645" s="635" t="s">
        <v>5954</v>
      </c>
      <c r="B5645" s="636">
        <v>272</v>
      </c>
      <c r="C5645" s="637">
        <v>0</v>
      </c>
      <c r="D5645" s="635"/>
    </row>
    <row r="5646" spans="1:4" x14ac:dyDescent="0.2">
      <c r="A5646" s="635" t="s">
        <v>5955</v>
      </c>
      <c r="B5646" s="636">
        <v>254</v>
      </c>
      <c r="C5646" s="637">
        <v>0</v>
      </c>
      <c r="D5646" s="635"/>
    </row>
    <row r="5647" spans="1:4" x14ac:dyDescent="0.2">
      <c r="A5647" s="635" t="s">
        <v>5956</v>
      </c>
      <c r="B5647" s="636">
        <v>104</v>
      </c>
      <c r="C5647" s="637">
        <v>0</v>
      </c>
      <c r="D5647" s="635"/>
    </row>
    <row r="5648" spans="1:4" x14ac:dyDescent="0.2">
      <c r="A5648" s="635" t="s">
        <v>5957</v>
      </c>
      <c r="B5648" s="636">
        <v>142</v>
      </c>
      <c r="C5648" s="637">
        <v>61.09</v>
      </c>
      <c r="D5648" s="635"/>
    </row>
    <row r="5649" spans="1:4" x14ac:dyDescent="0.2">
      <c r="A5649" s="635" t="s">
        <v>5960</v>
      </c>
      <c r="B5649" s="636">
        <v>579</v>
      </c>
      <c r="C5649" s="637">
        <v>0</v>
      </c>
      <c r="D5649" s="635"/>
    </row>
    <row r="5650" spans="1:4" x14ac:dyDescent="0.2">
      <c r="A5650" s="635" t="s">
        <v>5961</v>
      </c>
      <c r="B5650" s="636">
        <v>249</v>
      </c>
      <c r="C5650" s="637">
        <v>56</v>
      </c>
      <c r="D5650" s="635"/>
    </row>
    <row r="5651" spans="1:4" x14ac:dyDescent="0.2">
      <c r="A5651" s="635" t="s">
        <v>5962</v>
      </c>
      <c r="B5651" s="636">
        <v>152</v>
      </c>
      <c r="C5651" s="637">
        <v>0</v>
      </c>
      <c r="D5651" s="635"/>
    </row>
    <row r="5652" spans="1:4" x14ac:dyDescent="0.2">
      <c r="A5652" s="635" t="s">
        <v>5963</v>
      </c>
      <c r="B5652" s="636">
        <v>325</v>
      </c>
      <c r="C5652" s="637">
        <v>0</v>
      </c>
      <c r="D5652" s="635"/>
    </row>
    <row r="5653" spans="1:4" x14ac:dyDescent="0.2">
      <c r="A5653" s="635" t="s">
        <v>5964</v>
      </c>
      <c r="B5653" s="636">
        <v>107</v>
      </c>
      <c r="C5653" s="637">
        <v>0</v>
      </c>
      <c r="D5653" s="635"/>
    </row>
    <row r="5654" spans="1:4" x14ac:dyDescent="0.2">
      <c r="A5654" s="635" t="s">
        <v>5965</v>
      </c>
      <c r="B5654" s="636">
        <v>193</v>
      </c>
      <c r="C5654" s="637">
        <v>0</v>
      </c>
      <c r="D5654" s="635"/>
    </row>
    <row r="5655" spans="1:4" x14ac:dyDescent="0.2">
      <c r="A5655" s="635" t="s">
        <v>5966</v>
      </c>
      <c r="B5655" s="636">
        <v>257</v>
      </c>
      <c r="C5655" s="637">
        <v>144.75</v>
      </c>
      <c r="D5655" s="635"/>
    </row>
    <row r="5656" spans="1:4" x14ac:dyDescent="0.2">
      <c r="A5656" s="635" t="s">
        <v>5967</v>
      </c>
      <c r="B5656" s="636">
        <v>388</v>
      </c>
      <c r="C5656" s="637">
        <v>0</v>
      </c>
      <c r="D5656" s="635"/>
    </row>
    <row r="5657" spans="1:4" x14ac:dyDescent="0.2">
      <c r="A5657" s="635" t="s">
        <v>5968</v>
      </c>
      <c r="B5657" s="636">
        <v>277</v>
      </c>
      <c r="C5657" s="637">
        <v>0</v>
      </c>
      <c r="D5657" s="635"/>
    </row>
    <row r="5658" spans="1:4" x14ac:dyDescent="0.2">
      <c r="A5658" s="635" t="s">
        <v>5969</v>
      </c>
      <c r="B5658" s="636">
        <v>301</v>
      </c>
      <c r="C5658" s="637">
        <v>20.8</v>
      </c>
      <c r="D5658" s="635"/>
    </row>
    <row r="5659" spans="1:4" x14ac:dyDescent="0.2">
      <c r="A5659" s="635" t="s">
        <v>5970</v>
      </c>
      <c r="B5659" s="636">
        <v>219</v>
      </c>
      <c r="C5659" s="637">
        <v>154.05000000000001</v>
      </c>
      <c r="D5659" s="635"/>
    </row>
    <row r="5660" spans="1:4" x14ac:dyDescent="0.2">
      <c r="A5660" s="635" t="s">
        <v>5971</v>
      </c>
      <c r="B5660" s="636">
        <v>284</v>
      </c>
      <c r="C5660" s="637">
        <v>61.42</v>
      </c>
      <c r="D5660" s="635"/>
    </row>
    <row r="5661" spans="1:4" x14ac:dyDescent="0.2">
      <c r="A5661" s="635" t="s">
        <v>5972</v>
      </c>
      <c r="B5661" s="636">
        <v>393</v>
      </c>
      <c r="C5661" s="637">
        <v>0</v>
      </c>
      <c r="D5661" s="635"/>
    </row>
    <row r="5662" spans="1:4" x14ac:dyDescent="0.2">
      <c r="A5662" s="635" t="s">
        <v>5973</v>
      </c>
      <c r="B5662" s="636">
        <v>207</v>
      </c>
      <c r="C5662" s="637">
        <v>0</v>
      </c>
      <c r="D5662" s="635"/>
    </row>
    <row r="5663" spans="1:4" x14ac:dyDescent="0.2">
      <c r="A5663" s="635" t="s">
        <v>5974</v>
      </c>
      <c r="B5663" s="636">
        <v>157</v>
      </c>
      <c r="C5663" s="637">
        <v>300.19</v>
      </c>
      <c r="D5663" s="635"/>
    </row>
    <row r="5664" spans="1:4" x14ac:dyDescent="0.2">
      <c r="A5664" s="635" t="s">
        <v>5975</v>
      </c>
      <c r="B5664" s="636">
        <v>77</v>
      </c>
      <c r="C5664" s="637">
        <v>0</v>
      </c>
      <c r="D5664" s="635"/>
    </row>
    <row r="5665" spans="1:4" x14ac:dyDescent="0.2">
      <c r="A5665" s="635" t="s">
        <v>5976</v>
      </c>
      <c r="B5665" s="636">
        <v>189</v>
      </c>
      <c r="C5665" s="637">
        <v>0</v>
      </c>
      <c r="D5665" s="635"/>
    </row>
    <row r="5666" spans="1:4" x14ac:dyDescent="0.2">
      <c r="A5666" s="635" t="s">
        <v>5977</v>
      </c>
      <c r="B5666" s="636">
        <v>231</v>
      </c>
      <c r="C5666" s="637">
        <v>0</v>
      </c>
      <c r="D5666" s="635"/>
    </row>
    <row r="5667" spans="1:4" x14ac:dyDescent="0.2">
      <c r="A5667" s="635" t="s">
        <v>5978</v>
      </c>
      <c r="B5667" s="636">
        <v>91</v>
      </c>
      <c r="C5667" s="637">
        <v>0</v>
      </c>
      <c r="D5667" s="635"/>
    </row>
    <row r="5668" spans="1:4" x14ac:dyDescent="0.2">
      <c r="A5668" s="635" t="s">
        <v>5980</v>
      </c>
      <c r="B5668" s="636">
        <v>167</v>
      </c>
      <c r="C5668" s="637">
        <v>0</v>
      </c>
      <c r="D5668" s="635"/>
    </row>
    <row r="5669" spans="1:4" x14ac:dyDescent="0.2">
      <c r="A5669" s="635" t="s">
        <v>5981</v>
      </c>
      <c r="B5669" s="636">
        <v>220</v>
      </c>
      <c r="C5669" s="637">
        <v>403.69</v>
      </c>
      <c r="D5669" s="635"/>
    </row>
    <row r="5670" spans="1:4" x14ac:dyDescent="0.2">
      <c r="A5670" s="635" t="s">
        <v>5982</v>
      </c>
      <c r="B5670" s="636">
        <v>284</v>
      </c>
      <c r="C5670" s="637">
        <v>131.29</v>
      </c>
      <c r="D5670" s="635"/>
    </row>
    <row r="5671" spans="1:4" x14ac:dyDescent="0.2">
      <c r="A5671" s="635" t="s">
        <v>5983</v>
      </c>
      <c r="B5671" s="636">
        <v>165</v>
      </c>
      <c r="C5671" s="637">
        <v>0</v>
      </c>
      <c r="D5671" s="635"/>
    </row>
    <row r="5672" spans="1:4" x14ac:dyDescent="0.2">
      <c r="A5672" s="635" t="s">
        <v>5984</v>
      </c>
      <c r="B5672" s="636">
        <v>292</v>
      </c>
      <c r="C5672" s="637">
        <v>0</v>
      </c>
      <c r="D5672" s="635"/>
    </row>
    <row r="5673" spans="1:4" x14ac:dyDescent="0.2">
      <c r="A5673" s="635" t="s">
        <v>5985</v>
      </c>
      <c r="B5673" s="636">
        <v>324</v>
      </c>
      <c r="C5673" s="637">
        <v>7.26</v>
      </c>
      <c r="D5673" s="635"/>
    </row>
    <row r="5674" spans="1:4" x14ac:dyDescent="0.2">
      <c r="A5674" s="635" t="s">
        <v>5986</v>
      </c>
      <c r="B5674" s="636">
        <v>208</v>
      </c>
      <c r="C5674" s="637">
        <v>0</v>
      </c>
      <c r="D5674" s="635"/>
    </row>
    <row r="5675" spans="1:4" x14ac:dyDescent="0.2">
      <c r="A5675" s="635" t="s">
        <v>5987</v>
      </c>
      <c r="B5675" s="636">
        <v>301</v>
      </c>
      <c r="C5675" s="637">
        <v>0</v>
      </c>
      <c r="D5675" s="635"/>
    </row>
    <row r="5676" spans="1:4" x14ac:dyDescent="0.2">
      <c r="A5676" s="635" t="s">
        <v>5988</v>
      </c>
      <c r="B5676" s="636">
        <v>110</v>
      </c>
      <c r="C5676" s="637">
        <v>0</v>
      </c>
      <c r="D5676" s="635"/>
    </row>
    <row r="5677" spans="1:4" x14ac:dyDescent="0.2">
      <c r="A5677" s="635" t="s">
        <v>5989</v>
      </c>
      <c r="B5677" s="636">
        <v>268</v>
      </c>
      <c r="C5677" s="637">
        <v>15.85</v>
      </c>
      <c r="D5677" s="635"/>
    </row>
    <row r="5678" spans="1:4" x14ac:dyDescent="0.2">
      <c r="A5678" s="635" t="s">
        <v>5990</v>
      </c>
      <c r="B5678" s="636">
        <v>261</v>
      </c>
      <c r="C5678" s="637">
        <v>453.54</v>
      </c>
      <c r="D5678" s="635"/>
    </row>
    <row r="5679" spans="1:4" x14ac:dyDescent="0.2">
      <c r="A5679" s="635" t="s">
        <v>5991</v>
      </c>
      <c r="B5679" s="636">
        <v>334</v>
      </c>
      <c r="C5679" s="637">
        <v>0</v>
      </c>
      <c r="D5679" s="635"/>
    </row>
    <row r="5680" spans="1:4" x14ac:dyDescent="0.2">
      <c r="A5680" s="635" t="s">
        <v>5992</v>
      </c>
      <c r="B5680" s="636">
        <v>216</v>
      </c>
      <c r="C5680" s="637">
        <v>0</v>
      </c>
      <c r="D5680" s="635"/>
    </row>
    <row r="5681" spans="1:4" x14ac:dyDescent="0.2">
      <c r="A5681" s="635" t="s">
        <v>5993</v>
      </c>
      <c r="B5681" s="636">
        <v>192</v>
      </c>
      <c r="C5681" s="637">
        <v>0</v>
      </c>
      <c r="D5681" s="635"/>
    </row>
    <row r="5682" spans="1:4" x14ac:dyDescent="0.2">
      <c r="A5682" s="635" t="s">
        <v>5994</v>
      </c>
      <c r="B5682" s="636">
        <v>585</v>
      </c>
      <c r="C5682" s="637">
        <v>0</v>
      </c>
      <c r="D5682" s="635"/>
    </row>
    <row r="5683" spans="1:4" x14ac:dyDescent="0.2">
      <c r="A5683" s="635" t="s">
        <v>5995</v>
      </c>
      <c r="B5683" s="636">
        <v>81</v>
      </c>
      <c r="C5683" s="637">
        <v>0</v>
      </c>
      <c r="D5683" s="635"/>
    </row>
    <row r="5684" spans="1:4" x14ac:dyDescent="0.2">
      <c r="A5684" s="635" t="s">
        <v>5996</v>
      </c>
      <c r="B5684" s="636">
        <v>59</v>
      </c>
      <c r="C5684" s="637">
        <v>10.95</v>
      </c>
      <c r="D5684" s="635"/>
    </row>
    <row r="5685" spans="1:4" x14ac:dyDescent="0.2">
      <c r="A5685" s="635" t="s">
        <v>5997</v>
      </c>
      <c r="B5685" s="636">
        <v>172</v>
      </c>
      <c r="C5685" s="637">
        <v>294.77999999999997</v>
      </c>
      <c r="D5685" s="635"/>
    </row>
    <row r="5686" spans="1:4" x14ac:dyDescent="0.2">
      <c r="A5686" s="635" t="s">
        <v>5998</v>
      </c>
      <c r="B5686" s="636">
        <v>363</v>
      </c>
      <c r="C5686" s="637">
        <v>17.989999999999998</v>
      </c>
      <c r="D5686" s="635"/>
    </row>
    <row r="5687" spans="1:4" x14ac:dyDescent="0.2">
      <c r="A5687" s="635" t="s">
        <v>5999</v>
      </c>
      <c r="B5687" s="636">
        <v>190</v>
      </c>
      <c r="C5687" s="637">
        <v>0</v>
      </c>
      <c r="D5687" s="635"/>
    </row>
    <row r="5688" spans="1:4" x14ac:dyDescent="0.2">
      <c r="A5688" s="635" t="s">
        <v>6000</v>
      </c>
      <c r="B5688" s="636">
        <v>149</v>
      </c>
      <c r="C5688" s="637">
        <v>107.42</v>
      </c>
      <c r="D5688" s="635"/>
    </row>
    <row r="5689" spans="1:4" x14ac:dyDescent="0.2">
      <c r="A5689" s="635" t="s">
        <v>6001</v>
      </c>
      <c r="B5689" s="636">
        <v>268</v>
      </c>
      <c r="C5689" s="637">
        <v>0</v>
      </c>
      <c r="D5689" s="635"/>
    </row>
    <row r="5690" spans="1:4" x14ac:dyDescent="0.2">
      <c r="A5690" s="635" t="s">
        <v>6002</v>
      </c>
      <c r="B5690" s="636">
        <v>450</v>
      </c>
      <c r="C5690" s="637">
        <v>867.7</v>
      </c>
      <c r="D5690" s="635"/>
    </row>
    <row r="5691" spans="1:4" x14ac:dyDescent="0.2">
      <c r="A5691" s="635" t="s">
        <v>6003</v>
      </c>
      <c r="B5691" s="636">
        <v>552</v>
      </c>
      <c r="C5691" s="637">
        <v>0</v>
      </c>
      <c r="D5691" s="635"/>
    </row>
    <row r="5692" spans="1:4" x14ac:dyDescent="0.2">
      <c r="A5692" s="635" t="s">
        <v>6004</v>
      </c>
      <c r="B5692" s="636">
        <v>236</v>
      </c>
      <c r="C5692" s="637">
        <v>0</v>
      </c>
      <c r="D5692" s="635"/>
    </row>
    <row r="5693" spans="1:4" x14ac:dyDescent="0.2">
      <c r="A5693" s="635" t="s">
        <v>6005</v>
      </c>
      <c r="B5693" s="636">
        <v>74</v>
      </c>
      <c r="C5693" s="637">
        <v>0</v>
      </c>
      <c r="D5693" s="635"/>
    </row>
    <row r="5694" spans="1:4" x14ac:dyDescent="0.2">
      <c r="A5694" s="635" t="s">
        <v>6006</v>
      </c>
      <c r="B5694" s="636">
        <v>303</v>
      </c>
      <c r="C5694" s="637">
        <v>650.70000000000005</v>
      </c>
      <c r="D5694" s="635"/>
    </row>
    <row r="5695" spans="1:4" x14ac:dyDescent="0.2">
      <c r="A5695" s="635" t="s">
        <v>6007</v>
      </c>
      <c r="B5695" s="636">
        <v>326</v>
      </c>
      <c r="C5695" s="637">
        <v>788.37</v>
      </c>
      <c r="D5695" s="635"/>
    </row>
    <row r="5696" spans="1:4" x14ac:dyDescent="0.2">
      <c r="A5696" s="635" t="s">
        <v>6008</v>
      </c>
      <c r="B5696" s="636">
        <v>336</v>
      </c>
      <c r="C5696" s="637">
        <v>0</v>
      </c>
      <c r="D5696" s="635"/>
    </row>
    <row r="5697" spans="1:4" x14ac:dyDescent="0.2">
      <c r="A5697" s="635" t="s">
        <v>6009</v>
      </c>
      <c r="B5697" s="636">
        <v>212</v>
      </c>
      <c r="C5697" s="637">
        <v>0</v>
      </c>
      <c r="D5697" s="635"/>
    </row>
    <row r="5698" spans="1:4" x14ac:dyDescent="0.2">
      <c r="A5698" s="635" t="s">
        <v>6010</v>
      </c>
      <c r="B5698" s="636">
        <v>326</v>
      </c>
      <c r="C5698" s="637">
        <v>0</v>
      </c>
      <c r="D5698" s="635"/>
    </row>
    <row r="5699" spans="1:4" x14ac:dyDescent="0.2">
      <c r="A5699" s="635" t="s">
        <v>6011</v>
      </c>
      <c r="B5699" s="636">
        <v>251</v>
      </c>
      <c r="C5699" s="637">
        <v>0</v>
      </c>
      <c r="D5699" s="635"/>
    </row>
    <row r="5700" spans="1:4" x14ac:dyDescent="0.2">
      <c r="A5700" s="635" t="s">
        <v>6012</v>
      </c>
      <c r="B5700" s="636">
        <v>197</v>
      </c>
      <c r="C5700" s="637">
        <v>0</v>
      </c>
      <c r="D5700" s="635"/>
    </row>
    <row r="5701" spans="1:4" x14ac:dyDescent="0.2">
      <c r="A5701" s="635" t="s">
        <v>6013</v>
      </c>
      <c r="B5701" s="636">
        <v>213</v>
      </c>
      <c r="C5701" s="637">
        <v>0</v>
      </c>
      <c r="D5701" s="635"/>
    </row>
    <row r="5702" spans="1:4" x14ac:dyDescent="0.2">
      <c r="A5702" s="635" t="s">
        <v>6014</v>
      </c>
      <c r="B5702" s="636">
        <v>227</v>
      </c>
      <c r="C5702" s="637">
        <v>0</v>
      </c>
      <c r="D5702" s="635"/>
    </row>
    <row r="5703" spans="1:4" x14ac:dyDescent="0.2">
      <c r="A5703" s="635" t="s">
        <v>6015</v>
      </c>
      <c r="B5703" s="636">
        <v>439</v>
      </c>
      <c r="C5703" s="637">
        <v>0</v>
      </c>
      <c r="D5703" s="635"/>
    </row>
    <row r="5704" spans="1:4" x14ac:dyDescent="0.2">
      <c r="A5704" s="635" t="s">
        <v>6016</v>
      </c>
      <c r="B5704" s="636">
        <v>236</v>
      </c>
      <c r="C5704" s="637">
        <v>0</v>
      </c>
      <c r="D5704" s="635"/>
    </row>
    <row r="5705" spans="1:4" x14ac:dyDescent="0.2">
      <c r="A5705" s="635" t="s">
        <v>6017</v>
      </c>
      <c r="B5705" s="636">
        <v>141</v>
      </c>
      <c r="C5705" s="637">
        <v>0</v>
      </c>
      <c r="D5705" s="635"/>
    </row>
    <row r="5706" spans="1:4" x14ac:dyDescent="0.2">
      <c r="A5706" s="635" t="s">
        <v>6018</v>
      </c>
      <c r="B5706" s="636">
        <v>211</v>
      </c>
      <c r="C5706" s="637">
        <v>0</v>
      </c>
      <c r="D5706" s="635"/>
    </row>
    <row r="5707" spans="1:4" x14ac:dyDescent="0.2">
      <c r="A5707" s="635" t="s">
        <v>6019</v>
      </c>
      <c r="B5707" s="636">
        <v>170</v>
      </c>
      <c r="C5707" s="637">
        <v>0</v>
      </c>
      <c r="D5707" s="635"/>
    </row>
    <row r="5708" spans="1:4" x14ac:dyDescent="0.2">
      <c r="A5708" s="635" t="s">
        <v>6020</v>
      </c>
      <c r="B5708" s="636">
        <v>521</v>
      </c>
      <c r="C5708" s="637">
        <v>0</v>
      </c>
      <c r="D5708" s="635"/>
    </row>
    <row r="5709" spans="1:4" x14ac:dyDescent="0.2">
      <c r="A5709" s="635" t="s">
        <v>6021</v>
      </c>
      <c r="B5709" s="636">
        <v>211</v>
      </c>
      <c r="C5709" s="637">
        <v>0</v>
      </c>
      <c r="D5709" s="635"/>
    </row>
    <row r="5710" spans="1:4" x14ac:dyDescent="0.2">
      <c r="A5710" s="635" t="s">
        <v>6022</v>
      </c>
      <c r="B5710" s="636">
        <v>71</v>
      </c>
      <c r="C5710" s="637">
        <v>0</v>
      </c>
      <c r="D5710" s="635"/>
    </row>
    <row r="5711" spans="1:4" x14ac:dyDescent="0.2">
      <c r="A5711" s="635" t="s">
        <v>6023</v>
      </c>
      <c r="B5711" s="636">
        <v>382</v>
      </c>
      <c r="C5711" s="637">
        <v>0</v>
      </c>
      <c r="D5711" s="635"/>
    </row>
    <row r="5712" spans="1:4" x14ac:dyDescent="0.2">
      <c r="A5712" s="635" t="s">
        <v>6024</v>
      </c>
      <c r="B5712" s="636">
        <v>313</v>
      </c>
      <c r="C5712" s="637">
        <v>19.3</v>
      </c>
      <c r="D5712" s="635"/>
    </row>
    <row r="5713" spans="1:4" x14ac:dyDescent="0.2">
      <c r="A5713" s="635" t="s">
        <v>6025</v>
      </c>
      <c r="B5713" s="636">
        <v>494</v>
      </c>
      <c r="C5713" s="637">
        <v>0</v>
      </c>
      <c r="D5713" s="635"/>
    </row>
    <row r="5714" spans="1:4" x14ac:dyDescent="0.2">
      <c r="A5714" s="635" t="s">
        <v>6026</v>
      </c>
      <c r="B5714" s="636">
        <v>358</v>
      </c>
      <c r="C5714" s="637">
        <v>0</v>
      </c>
      <c r="D5714" s="635"/>
    </row>
    <row r="5715" spans="1:4" x14ac:dyDescent="0.2">
      <c r="A5715" s="635" t="s">
        <v>6027</v>
      </c>
      <c r="B5715" s="636">
        <v>357</v>
      </c>
      <c r="C5715" s="637">
        <v>0</v>
      </c>
      <c r="D5715" s="635"/>
    </row>
    <row r="5716" spans="1:4" x14ac:dyDescent="0.2">
      <c r="A5716" s="635" t="s">
        <v>6028</v>
      </c>
      <c r="B5716" s="636">
        <v>225</v>
      </c>
      <c r="C5716" s="637">
        <v>0</v>
      </c>
      <c r="D5716" s="635"/>
    </row>
    <row r="5717" spans="1:4" x14ac:dyDescent="0.2">
      <c r="A5717" s="635" t="s">
        <v>6029</v>
      </c>
      <c r="B5717" s="636">
        <v>84</v>
      </c>
      <c r="C5717" s="637">
        <v>42.43</v>
      </c>
      <c r="D5717" s="635"/>
    </row>
    <row r="5718" spans="1:4" x14ac:dyDescent="0.2">
      <c r="A5718" s="635" t="s">
        <v>6030</v>
      </c>
      <c r="B5718" s="636">
        <v>216</v>
      </c>
      <c r="C5718" s="637">
        <v>0</v>
      </c>
      <c r="D5718" s="635"/>
    </row>
    <row r="5719" spans="1:4" x14ac:dyDescent="0.2">
      <c r="A5719" s="635" t="s">
        <v>6031</v>
      </c>
      <c r="B5719" s="636">
        <v>259</v>
      </c>
      <c r="C5719" s="637">
        <v>25.87</v>
      </c>
      <c r="D5719" s="635"/>
    </row>
    <row r="5720" spans="1:4" x14ac:dyDescent="0.2">
      <c r="A5720" s="635" t="s">
        <v>6032</v>
      </c>
      <c r="B5720" s="636">
        <v>362</v>
      </c>
      <c r="C5720" s="637">
        <v>0</v>
      </c>
      <c r="D5720" s="635"/>
    </row>
    <row r="5721" spans="1:4" x14ac:dyDescent="0.2">
      <c r="A5721" s="635" t="s">
        <v>6033</v>
      </c>
      <c r="B5721" s="636">
        <v>320</v>
      </c>
      <c r="C5721" s="637">
        <v>0</v>
      </c>
      <c r="D5721" s="635"/>
    </row>
    <row r="5722" spans="1:4" x14ac:dyDescent="0.2">
      <c r="A5722" s="635" t="s">
        <v>6034</v>
      </c>
      <c r="B5722" s="636">
        <v>306</v>
      </c>
      <c r="C5722" s="637">
        <v>0</v>
      </c>
      <c r="D5722" s="635"/>
    </row>
    <row r="5723" spans="1:4" x14ac:dyDescent="0.2">
      <c r="A5723" s="635" t="s">
        <v>6035</v>
      </c>
      <c r="B5723" s="636">
        <v>148</v>
      </c>
      <c r="C5723" s="637">
        <v>294.63</v>
      </c>
      <c r="D5723" s="635"/>
    </row>
    <row r="5724" spans="1:4" x14ac:dyDescent="0.2">
      <c r="A5724" s="635" t="s">
        <v>6036</v>
      </c>
      <c r="B5724" s="636">
        <v>193</v>
      </c>
      <c r="C5724" s="637">
        <v>0</v>
      </c>
      <c r="D5724" s="635"/>
    </row>
    <row r="5725" spans="1:4" x14ac:dyDescent="0.2">
      <c r="A5725" s="635" t="s">
        <v>6037</v>
      </c>
      <c r="B5725" s="636">
        <v>190</v>
      </c>
      <c r="C5725" s="637">
        <v>0</v>
      </c>
      <c r="D5725" s="635"/>
    </row>
    <row r="5726" spans="1:4" x14ac:dyDescent="0.2">
      <c r="A5726" s="635" t="s">
        <v>6038</v>
      </c>
      <c r="B5726" s="636">
        <v>190</v>
      </c>
      <c r="C5726" s="637">
        <v>59.07</v>
      </c>
      <c r="D5726" s="635"/>
    </row>
    <row r="5727" spans="1:4" x14ac:dyDescent="0.2">
      <c r="A5727" s="635" t="s">
        <v>6039</v>
      </c>
      <c r="B5727" s="636">
        <v>138</v>
      </c>
      <c r="C5727" s="637">
        <v>0</v>
      </c>
      <c r="D5727" s="635"/>
    </row>
    <row r="5728" spans="1:4" x14ac:dyDescent="0.2">
      <c r="A5728" s="635" t="s">
        <v>6040</v>
      </c>
      <c r="B5728" s="636">
        <v>242</v>
      </c>
      <c r="C5728" s="637">
        <v>0</v>
      </c>
      <c r="D5728" s="635"/>
    </row>
    <row r="5729" spans="1:4" x14ac:dyDescent="0.2">
      <c r="A5729" s="635" t="s">
        <v>6042</v>
      </c>
      <c r="B5729" s="636">
        <v>271</v>
      </c>
      <c r="C5729" s="637">
        <v>0</v>
      </c>
      <c r="D5729" s="635"/>
    </row>
    <row r="5730" spans="1:4" x14ac:dyDescent="0.2">
      <c r="A5730" s="635" t="s">
        <v>6043</v>
      </c>
      <c r="B5730" s="636">
        <v>438</v>
      </c>
      <c r="C5730" s="637">
        <v>172.9</v>
      </c>
      <c r="D5730" s="635"/>
    </row>
    <row r="5731" spans="1:4" x14ac:dyDescent="0.2">
      <c r="A5731" s="635" t="s">
        <v>6044</v>
      </c>
      <c r="B5731" s="636">
        <v>281</v>
      </c>
      <c r="C5731" s="637">
        <v>0</v>
      </c>
      <c r="D5731" s="635"/>
    </row>
    <row r="5732" spans="1:4" x14ac:dyDescent="0.2">
      <c r="A5732" s="635" t="s">
        <v>6045</v>
      </c>
      <c r="B5732" s="636">
        <v>466</v>
      </c>
      <c r="C5732" s="637">
        <v>0</v>
      </c>
      <c r="D5732" s="635"/>
    </row>
    <row r="5733" spans="1:4" x14ac:dyDescent="0.2">
      <c r="A5733" s="635" t="s">
        <v>6046</v>
      </c>
      <c r="B5733" s="636">
        <v>389</v>
      </c>
      <c r="C5733" s="637">
        <v>0</v>
      </c>
      <c r="D5733" s="635"/>
    </row>
    <row r="5734" spans="1:4" x14ac:dyDescent="0.2">
      <c r="A5734" s="635" t="s">
        <v>6047</v>
      </c>
      <c r="B5734" s="636">
        <v>215</v>
      </c>
      <c r="C5734" s="637">
        <v>60.08</v>
      </c>
      <c r="D5734" s="635"/>
    </row>
    <row r="5735" spans="1:4" x14ac:dyDescent="0.2">
      <c r="A5735" s="635" t="s">
        <v>6048</v>
      </c>
      <c r="B5735" s="636">
        <v>60</v>
      </c>
      <c r="C5735" s="637">
        <v>0</v>
      </c>
      <c r="D5735" s="635"/>
    </row>
    <row r="5736" spans="1:4" x14ac:dyDescent="0.2">
      <c r="A5736" s="635" t="s">
        <v>6049</v>
      </c>
      <c r="B5736" s="636">
        <v>133</v>
      </c>
      <c r="C5736" s="637">
        <v>0</v>
      </c>
      <c r="D5736" s="635"/>
    </row>
    <row r="5737" spans="1:4" x14ac:dyDescent="0.2">
      <c r="A5737" s="635" t="s">
        <v>6050</v>
      </c>
      <c r="B5737" s="636">
        <v>147</v>
      </c>
      <c r="C5737" s="637">
        <v>14.39</v>
      </c>
      <c r="D5737" s="635"/>
    </row>
    <row r="5738" spans="1:4" x14ac:dyDescent="0.2">
      <c r="A5738" s="635" t="s">
        <v>6051</v>
      </c>
      <c r="B5738" s="636">
        <v>184</v>
      </c>
      <c r="C5738" s="637">
        <v>0</v>
      </c>
      <c r="D5738" s="635"/>
    </row>
    <row r="5739" spans="1:4" x14ac:dyDescent="0.2">
      <c r="A5739" s="635" t="s">
        <v>6052</v>
      </c>
      <c r="B5739" s="636">
        <v>197</v>
      </c>
      <c r="C5739" s="637">
        <v>29.22</v>
      </c>
      <c r="D5739" s="635"/>
    </row>
    <row r="5740" spans="1:4" x14ac:dyDescent="0.2">
      <c r="A5740" s="635" t="s">
        <v>6053</v>
      </c>
      <c r="B5740" s="636">
        <v>341</v>
      </c>
      <c r="C5740" s="637">
        <v>21.33</v>
      </c>
      <c r="D5740" s="635"/>
    </row>
    <row r="5741" spans="1:4" x14ac:dyDescent="0.2">
      <c r="A5741" s="635" t="s">
        <v>6054</v>
      </c>
      <c r="B5741" s="636">
        <v>174</v>
      </c>
      <c r="C5741" s="637">
        <v>0</v>
      </c>
      <c r="D5741" s="635"/>
    </row>
    <row r="5742" spans="1:4" x14ac:dyDescent="0.2">
      <c r="A5742" s="635" t="s">
        <v>6055</v>
      </c>
      <c r="B5742" s="636">
        <v>194</v>
      </c>
      <c r="C5742" s="637">
        <v>149.61000000000001</v>
      </c>
      <c r="D5742" s="635"/>
    </row>
    <row r="5743" spans="1:4" x14ac:dyDescent="0.2">
      <c r="A5743" s="635" t="s">
        <v>6056</v>
      </c>
      <c r="B5743" s="636">
        <v>201</v>
      </c>
      <c r="C5743" s="637">
        <v>185.49</v>
      </c>
      <c r="D5743" s="635"/>
    </row>
    <row r="5744" spans="1:4" x14ac:dyDescent="0.2">
      <c r="A5744" s="635" t="s">
        <v>6057</v>
      </c>
      <c r="B5744" s="636">
        <v>242</v>
      </c>
      <c r="C5744" s="637">
        <v>0</v>
      </c>
      <c r="D5744" s="635"/>
    </row>
    <row r="5745" spans="1:4" x14ac:dyDescent="0.2">
      <c r="A5745" s="635" t="s">
        <v>6058</v>
      </c>
      <c r="B5745" s="636">
        <v>396</v>
      </c>
      <c r="C5745" s="637">
        <v>0</v>
      </c>
      <c r="D5745" s="635"/>
    </row>
    <row r="5746" spans="1:4" x14ac:dyDescent="0.2">
      <c r="A5746" s="635" t="s">
        <v>6059</v>
      </c>
      <c r="B5746" s="636">
        <v>248</v>
      </c>
      <c r="C5746" s="637">
        <v>152.24</v>
      </c>
      <c r="D5746" s="635"/>
    </row>
    <row r="5747" spans="1:4" x14ac:dyDescent="0.2">
      <c r="A5747" s="635" t="s">
        <v>6060</v>
      </c>
      <c r="B5747" s="636">
        <v>392</v>
      </c>
      <c r="C5747" s="637">
        <v>0</v>
      </c>
      <c r="D5747" s="635"/>
    </row>
    <row r="5748" spans="1:4" x14ac:dyDescent="0.2">
      <c r="A5748" s="635" t="s">
        <v>6061</v>
      </c>
      <c r="B5748" s="636">
        <v>344</v>
      </c>
      <c r="C5748" s="637">
        <v>591.26</v>
      </c>
      <c r="D5748" s="635"/>
    </row>
    <row r="5749" spans="1:4" x14ac:dyDescent="0.2">
      <c r="A5749" s="635" t="s">
        <v>6062</v>
      </c>
      <c r="B5749" s="636">
        <v>110</v>
      </c>
      <c r="C5749" s="637">
        <v>173.88</v>
      </c>
      <c r="D5749" s="635"/>
    </row>
    <row r="5750" spans="1:4" x14ac:dyDescent="0.2">
      <c r="A5750" s="635" t="s">
        <v>6063</v>
      </c>
      <c r="B5750" s="636">
        <v>86</v>
      </c>
      <c r="C5750" s="637">
        <v>0</v>
      </c>
      <c r="D5750" s="635"/>
    </row>
    <row r="5751" spans="1:4" x14ac:dyDescent="0.2">
      <c r="A5751" s="635" t="s">
        <v>6064</v>
      </c>
      <c r="B5751" s="636">
        <v>368</v>
      </c>
      <c r="C5751" s="637">
        <v>21.16</v>
      </c>
      <c r="D5751" s="635"/>
    </row>
    <row r="5752" spans="1:4" x14ac:dyDescent="0.2">
      <c r="A5752" s="635" t="s">
        <v>6065</v>
      </c>
      <c r="B5752" s="636">
        <v>222</v>
      </c>
      <c r="C5752" s="637">
        <v>0</v>
      </c>
      <c r="D5752" s="635"/>
    </row>
    <row r="5753" spans="1:4" x14ac:dyDescent="0.2">
      <c r="A5753" s="635" t="s">
        <v>6066</v>
      </c>
      <c r="B5753" s="636">
        <v>194</v>
      </c>
      <c r="C5753" s="637">
        <v>0</v>
      </c>
      <c r="D5753" s="635"/>
    </row>
    <row r="5754" spans="1:4" x14ac:dyDescent="0.2">
      <c r="A5754" s="635" t="s">
        <v>6067</v>
      </c>
      <c r="B5754" s="636">
        <v>47</v>
      </c>
      <c r="C5754" s="637">
        <v>0</v>
      </c>
      <c r="D5754" s="635"/>
    </row>
    <row r="5755" spans="1:4" x14ac:dyDescent="0.2">
      <c r="A5755" s="635" t="s">
        <v>6068</v>
      </c>
      <c r="B5755" s="636">
        <v>970</v>
      </c>
      <c r="C5755" s="637">
        <v>2680.19</v>
      </c>
      <c r="D5755" s="635"/>
    </row>
    <row r="5756" spans="1:4" x14ac:dyDescent="0.2">
      <c r="A5756" s="635" t="s">
        <v>6069</v>
      </c>
      <c r="B5756" s="636">
        <v>318</v>
      </c>
      <c r="C5756" s="637">
        <v>865.1</v>
      </c>
      <c r="D5756" s="635"/>
    </row>
    <row r="5757" spans="1:4" x14ac:dyDescent="0.2">
      <c r="A5757" s="635" t="s">
        <v>6070</v>
      </c>
      <c r="B5757" s="636">
        <v>101</v>
      </c>
      <c r="C5757" s="637">
        <v>0</v>
      </c>
      <c r="D5757" s="635"/>
    </row>
    <row r="5758" spans="1:4" x14ac:dyDescent="0.2">
      <c r="A5758" s="635" t="s">
        <v>6071</v>
      </c>
      <c r="B5758" s="636">
        <v>162</v>
      </c>
      <c r="C5758" s="637">
        <v>0</v>
      </c>
      <c r="D5758" s="635"/>
    </row>
    <row r="5759" spans="1:4" x14ac:dyDescent="0.2">
      <c r="A5759" s="635" t="s">
        <v>6072</v>
      </c>
      <c r="B5759" s="636">
        <v>499</v>
      </c>
      <c r="C5759" s="637">
        <v>944.77</v>
      </c>
      <c r="D5759" s="635"/>
    </row>
    <row r="5760" spans="1:4" x14ac:dyDescent="0.2">
      <c r="A5760" s="635" t="s">
        <v>6073</v>
      </c>
      <c r="B5760" s="636">
        <v>196</v>
      </c>
      <c r="C5760" s="637">
        <v>0</v>
      </c>
      <c r="D5760" s="635"/>
    </row>
    <row r="5761" spans="1:4" x14ac:dyDescent="0.2">
      <c r="A5761" s="635" t="s">
        <v>6074</v>
      </c>
      <c r="B5761" s="636">
        <v>195</v>
      </c>
      <c r="C5761" s="637">
        <v>152.75</v>
      </c>
      <c r="D5761" s="635"/>
    </row>
    <row r="5762" spans="1:4" x14ac:dyDescent="0.2">
      <c r="A5762" s="635" t="s">
        <v>6075</v>
      </c>
      <c r="B5762" s="636">
        <v>645</v>
      </c>
      <c r="C5762" s="637">
        <v>0</v>
      </c>
      <c r="D5762" s="635"/>
    </row>
    <row r="5763" spans="1:4" x14ac:dyDescent="0.2">
      <c r="A5763" s="635" t="s">
        <v>6076</v>
      </c>
      <c r="B5763" s="636">
        <v>387</v>
      </c>
      <c r="C5763" s="637">
        <v>0</v>
      </c>
      <c r="D5763" s="635"/>
    </row>
    <row r="5764" spans="1:4" x14ac:dyDescent="0.2">
      <c r="A5764" s="635" t="s">
        <v>6077</v>
      </c>
      <c r="B5764" s="636">
        <v>181</v>
      </c>
      <c r="C5764" s="637">
        <v>0</v>
      </c>
      <c r="D5764" s="635"/>
    </row>
    <row r="5765" spans="1:4" x14ac:dyDescent="0.2">
      <c r="A5765" s="635" t="s">
        <v>6078</v>
      </c>
      <c r="B5765" s="636">
        <v>215</v>
      </c>
      <c r="C5765" s="637">
        <v>0</v>
      </c>
      <c r="D5765" s="635"/>
    </row>
    <row r="5766" spans="1:4" x14ac:dyDescent="0.2">
      <c r="A5766" s="635" t="s">
        <v>6079</v>
      </c>
      <c r="B5766" s="636">
        <v>177</v>
      </c>
      <c r="C5766" s="637">
        <v>0</v>
      </c>
      <c r="D5766" s="635"/>
    </row>
    <row r="5767" spans="1:4" x14ac:dyDescent="0.2">
      <c r="A5767" s="635" t="s">
        <v>6080</v>
      </c>
      <c r="B5767" s="636">
        <v>658</v>
      </c>
      <c r="C5767" s="637">
        <v>0</v>
      </c>
      <c r="D5767" s="635"/>
    </row>
    <row r="5768" spans="1:4" x14ac:dyDescent="0.2">
      <c r="A5768" s="635" t="s">
        <v>6081</v>
      </c>
      <c r="B5768" s="636">
        <v>168</v>
      </c>
      <c r="C5768" s="637">
        <v>0</v>
      </c>
      <c r="D5768" s="635"/>
    </row>
    <row r="5769" spans="1:4" x14ac:dyDescent="0.2">
      <c r="A5769" s="635" t="s">
        <v>6082</v>
      </c>
      <c r="B5769" s="636">
        <v>225</v>
      </c>
      <c r="C5769" s="637">
        <v>0</v>
      </c>
      <c r="D5769" s="635"/>
    </row>
    <row r="5770" spans="1:4" x14ac:dyDescent="0.2">
      <c r="A5770" s="635" t="s">
        <v>6083</v>
      </c>
      <c r="B5770" s="636">
        <v>273</v>
      </c>
      <c r="C5770" s="637">
        <v>0</v>
      </c>
      <c r="D5770" s="635"/>
    </row>
    <row r="5771" spans="1:4" x14ac:dyDescent="0.2">
      <c r="A5771" s="635" t="s">
        <v>6084</v>
      </c>
      <c r="B5771" s="636">
        <v>287</v>
      </c>
      <c r="C5771" s="637">
        <v>0</v>
      </c>
      <c r="D5771" s="635"/>
    </row>
    <row r="5772" spans="1:4" x14ac:dyDescent="0.2">
      <c r="A5772" s="635" t="s">
        <v>6085</v>
      </c>
      <c r="B5772" s="636">
        <v>207</v>
      </c>
      <c r="C5772" s="637">
        <v>0</v>
      </c>
      <c r="D5772" s="635"/>
    </row>
    <row r="5773" spans="1:4" x14ac:dyDescent="0.2">
      <c r="A5773" s="635" t="s">
        <v>6086</v>
      </c>
      <c r="B5773" s="636">
        <v>187</v>
      </c>
      <c r="C5773" s="637">
        <v>175.57</v>
      </c>
      <c r="D5773" s="635"/>
    </row>
    <row r="5774" spans="1:4" x14ac:dyDescent="0.2">
      <c r="A5774" s="635" t="s">
        <v>6087</v>
      </c>
      <c r="B5774" s="636">
        <v>369</v>
      </c>
      <c r="C5774" s="637">
        <v>0</v>
      </c>
      <c r="D5774" s="635"/>
    </row>
    <row r="5775" spans="1:4" x14ac:dyDescent="0.2">
      <c r="A5775" s="635" t="s">
        <v>6088</v>
      </c>
      <c r="B5775" s="636">
        <v>280</v>
      </c>
      <c r="C5775" s="637">
        <v>0</v>
      </c>
      <c r="D5775" s="635"/>
    </row>
    <row r="5776" spans="1:4" x14ac:dyDescent="0.2">
      <c r="A5776" s="635" t="s">
        <v>6089</v>
      </c>
      <c r="B5776" s="636">
        <v>249</v>
      </c>
      <c r="C5776" s="637">
        <v>0</v>
      </c>
      <c r="D5776" s="635"/>
    </row>
    <row r="5777" spans="1:4" x14ac:dyDescent="0.2">
      <c r="A5777" s="635" t="s">
        <v>6090</v>
      </c>
      <c r="B5777" s="636">
        <v>353</v>
      </c>
      <c r="C5777" s="637">
        <v>0</v>
      </c>
      <c r="D5777" s="635"/>
    </row>
    <row r="5778" spans="1:4" x14ac:dyDescent="0.2">
      <c r="A5778" s="635" t="s">
        <v>6091</v>
      </c>
      <c r="B5778" s="636">
        <v>258</v>
      </c>
      <c r="C5778" s="637">
        <v>0</v>
      </c>
      <c r="D5778" s="635"/>
    </row>
    <row r="5779" spans="1:4" x14ac:dyDescent="0.2">
      <c r="A5779" s="635" t="s">
        <v>6092</v>
      </c>
      <c r="B5779" s="636">
        <v>282</v>
      </c>
      <c r="C5779" s="637">
        <v>0</v>
      </c>
      <c r="D5779" s="635"/>
    </row>
    <row r="5780" spans="1:4" x14ac:dyDescent="0.2">
      <c r="A5780" s="635" t="s">
        <v>6093</v>
      </c>
      <c r="B5780" s="636">
        <v>325</v>
      </c>
      <c r="C5780" s="637">
        <v>0</v>
      </c>
      <c r="D5780" s="635"/>
    </row>
    <row r="5781" spans="1:4" x14ac:dyDescent="0.2">
      <c r="A5781" s="635" t="s">
        <v>6094</v>
      </c>
      <c r="B5781" s="636">
        <v>163</v>
      </c>
      <c r="C5781" s="637">
        <v>0</v>
      </c>
      <c r="D5781" s="635"/>
    </row>
    <row r="5782" spans="1:4" x14ac:dyDescent="0.2">
      <c r="A5782" s="635" t="s">
        <v>6095</v>
      </c>
      <c r="B5782" s="636">
        <v>457</v>
      </c>
      <c r="C5782" s="637">
        <v>0</v>
      </c>
      <c r="D5782" s="635"/>
    </row>
    <row r="5783" spans="1:4" x14ac:dyDescent="0.2">
      <c r="A5783" s="635" t="s">
        <v>6096</v>
      </c>
      <c r="B5783" s="636">
        <v>316</v>
      </c>
      <c r="C5783" s="637">
        <v>0</v>
      </c>
      <c r="D5783" s="635"/>
    </row>
    <row r="5784" spans="1:4" x14ac:dyDescent="0.2">
      <c r="A5784" s="635" t="s">
        <v>6097</v>
      </c>
      <c r="B5784" s="636">
        <v>67</v>
      </c>
      <c r="C5784" s="637">
        <v>0</v>
      </c>
      <c r="D5784" s="635"/>
    </row>
    <row r="5785" spans="1:4" x14ac:dyDescent="0.2">
      <c r="A5785" s="635" t="s">
        <v>6098</v>
      </c>
      <c r="B5785" s="636">
        <v>439</v>
      </c>
      <c r="C5785" s="637">
        <v>0</v>
      </c>
      <c r="D5785" s="635"/>
    </row>
    <row r="5786" spans="1:4" x14ac:dyDescent="0.2">
      <c r="A5786" s="635" t="s">
        <v>6099</v>
      </c>
      <c r="B5786" s="636">
        <v>88</v>
      </c>
      <c r="C5786" s="637">
        <v>99.25</v>
      </c>
      <c r="D5786" s="635"/>
    </row>
    <row r="5787" spans="1:4" x14ac:dyDescent="0.2">
      <c r="A5787" s="635" t="s">
        <v>6100</v>
      </c>
      <c r="B5787" s="636">
        <v>196</v>
      </c>
      <c r="C5787" s="637">
        <v>689.92</v>
      </c>
      <c r="D5787" s="635"/>
    </row>
    <row r="5788" spans="1:4" x14ac:dyDescent="0.2">
      <c r="A5788" s="635" t="s">
        <v>6101</v>
      </c>
      <c r="B5788" s="636">
        <v>531</v>
      </c>
      <c r="C5788" s="637">
        <v>149.38999999999999</v>
      </c>
      <c r="D5788" s="635"/>
    </row>
    <row r="5789" spans="1:4" x14ac:dyDescent="0.2">
      <c r="A5789" s="635" t="s">
        <v>6102</v>
      </c>
      <c r="B5789" s="636">
        <v>131</v>
      </c>
      <c r="C5789" s="637">
        <v>0</v>
      </c>
      <c r="D5789" s="635"/>
    </row>
    <row r="5790" spans="1:4" x14ac:dyDescent="0.2">
      <c r="A5790" s="635" t="s">
        <v>6103</v>
      </c>
      <c r="B5790" s="636">
        <v>81</v>
      </c>
      <c r="C5790" s="637">
        <v>47.53</v>
      </c>
      <c r="D5790" s="635"/>
    </row>
    <row r="5791" spans="1:4" x14ac:dyDescent="0.2">
      <c r="A5791" s="635" t="s">
        <v>6104</v>
      </c>
      <c r="B5791" s="636">
        <v>289</v>
      </c>
      <c r="C5791" s="637">
        <v>0</v>
      </c>
      <c r="D5791" s="635"/>
    </row>
    <row r="5792" spans="1:4" x14ac:dyDescent="0.2">
      <c r="A5792" s="635" t="s">
        <v>6105</v>
      </c>
      <c r="B5792" s="636">
        <v>277</v>
      </c>
      <c r="C5792" s="637">
        <v>0</v>
      </c>
      <c r="D5792" s="635"/>
    </row>
    <row r="5793" spans="1:4" x14ac:dyDescent="0.2">
      <c r="A5793" s="635" t="s">
        <v>6106</v>
      </c>
      <c r="B5793" s="636">
        <v>257</v>
      </c>
      <c r="C5793" s="637">
        <v>213.47</v>
      </c>
      <c r="D5793" s="635"/>
    </row>
    <row r="5794" spans="1:4" x14ac:dyDescent="0.2">
      <c r="A5794" s="635" t="s">
        <v>6107</v>
      </c>
      <c r="B5794" s="636">
        <v>216</v>
      </c>
      <c r="C5794" s="637">
        <v>0</v>
      </c>
      <c r="D5794" s="635"/>
    </row>
    <row r="5795" spans="1:4" x14ac:dyDescent="0.2">
      <c r="A5795" s="635" t="s">
        <v>6108</v>
      </c>
      <c r="B5795" s="636">
        <v>85</v>
      </c>
      <c r="C5795" s="637">
        <v>0</v>
      </c>
      <c r="D5795" s="635"/>
    </row>
    <row r="5796" spans="1:4" x14ac:dyDescent="0.2">
      <c r="A5796" s="635" t="s">
        <v>6109</v>
      </c>
      <c r="B5796" s="636">
        <v>416</v>
      </c>
      <c r="C5796" s="637">
        <v>0</v>
      </c>
      <c r="D5796" s="635"/>
    </row>
    <row r="5797" spans="1:4" x14ac:dyDescent="0.2">
      <c r="A5797" s="635" t="s">
        <v>6110</v>
      </c>
      <c r="B5797" s="636">
        <v>216</v>
      </c>
      <c r="C5797" s="637">
        <v>231.9</v>
      </c>
      <c r="D5797" s="635"/>
    </row>
    <row r="5798" spans="1:4" x14ac:dyDescent="0.2">
      <c r="A5798" s="635" t="s">
        <v>6111</v>
      </c>
      <c r="B5798" s="636">
        <v>273</v>
      </c>
      <c r="C5798" s="637">
        <v>0</v>
      </c>
      <c r="D5798" s="635"/>
    </row>
    <row r="5799" spans="1:4" x14ac:dyDescent="0.2">
      <c r="A5799" s="635" t="s">
        <v>6112</v>
      </c>
      <c r="B5799" s="636">
        <v>150</v>
      </c>
      <c r="C5799" s="637">
        <v>0</v>
      </c>
      <c r="D5799" s="635"/>
    </row>
    <row r="5800" spans="1:4" x14ac:dyDescent="0.2">
      <c r="A5800" s="635" t="s">
        <v>6113</v>
      </c>
      <c r="B5800" s="636">
        <v>166</v>
      </c>
      <c r="C5800" s="637">
        <v>0</v>
      </c>
      <c r="D5800" s="635"/>
    </row>
    <row r="5801" spans="1:4" x14ac:dyDescent="0.2">
      <c r="A5801" s="635" t="s">
        <v>6114</v>
      </c>
      <c r="B5801" s="636">
        <v>723</v>
      </c>
      <c r="C5801" s="637">
        <v>0</v>
      </c>
      <c r="D5801" s="635"/>
    </row>
    <row r="5802" spans="1:4" x14ac:dyDescent="0.2">
      <c r="A5802" s="635" t="s">
        <v>6115</v>
      </c>
      <c r="B5802" s="636">
        <v>407</v>
      </c>
      <c r="C5802" s="637">
        <v>64.31</v>
      </c>
      <c r="D5802" s="635"/>
    </row>
    <row r="5803" spans="1:4" x14ac:dyDescent="0.2">
      <c r="A5803" s="635" t="s">
        <v>6116</v>
      </c>
      <c r="B5803" s="636">
        <v>791</v>
      </c>
      <c r="C5803" s="637">
        <v>0</v>
      </c>
      <c r="D5803" s="635"/>
    </row>
    <row r="5804" spans="1:4" x14ac:dyDescent="0.2">
      <c r="A5804" s="635" t="s">
        <v>6117</v>
      </c>
      <c r="B5804" s="636">
        <v>547</v>
      </c>
      <c r="C5804" s="637">
        <v>0</v>
      </c>
      <c r="D5804" s="635"/>
    </row>
    <row r="5805" spans="1:4" x14ac:dyDescent="0.2">
      <c r="A5805" s="635" t="s">
        <v>6118</v>
      </c>
      <c r="B5805" s="636">
        <v>196</v>
      </c>
      <c r="C5805" s="637">
        <v>0</v>
      </c>
      <c r="D5805" s="635"/>
    </row>
    <row r="5806" spans="1:4" x14ac:dyDescent="0.2">
      <c r="A5806" s="635" t="s">
        <v>6119</v>
      </c>
      <c r="B5806" s="636">
        <v>100</v>
      </c>
      <c r="C5806" s="637">
        <v>0</v>
      </c>
      <c r="D5806" s="635"/>
    </row>
    <row r="5807" spans="1:4" x14ac:dyDescent="0.2">
      <c r="A5807" s="635" t="s">
        <v>6120</v>
      </c>
      <c r="B5807" s="636">
        <v>414</v>
      </c>
      <c r="C5807" s="637">
        <v>0</v>
      </c>
      <c r="D5807" s="635"/>
    </row>
    <row r="5808" spans="1:4" x14ac:dyDescent="0.2">
      <c r="A5808" s="635" t="s">
        <v>6121</v>
      </c>
      <c r="B5808" s="636">
        <v>166</v>
      </c>
      <c r="C5808" s="637">
        <v>41.14</v>
      </c>
      <c r="D5808" s="635"/>
    </row>
    <row r="5809" spans="1:4" x14ac:dyDescent="0.2">
      <c r="A5809" s="635" t="s">
        <v>6122</v>
      </c>
      <c r="B5809" s="636">
        <v>256</v>
      </c>
      <c r="C5809" s="637">
        <v>0</v>
      </c>
      <c r="D5809" s="635"/>
    </row>
    <row r="5810" spans="1:4" x14ac:dyDescent="0.2">
      <c r="A5810" s="635" t="s">
        <v>6123</v>
      </c>
      <c r="B5810" s="636">
        <v>172</v>
      </c>
      <c r="C5810" s="637">
        <v>284.07</v>
      </c>
      <c r="D5810" s="635"/>
    </row>
    <row r="5811" spans="1:4" x14ac:dyDescent="0.2">
      <c r="A5811" s="635" t="s">
        <v>6124</v>
      </c>
      <c r="B5811" s="636">
        <v>156</v>
      </c>
      <c r="C5811" s="637">
        <v>19.8</v>
      </c>
      <c r="D5811" s="635"/>
    </row>
    <row r="5812" spans="1:4" x14ac:dyDescent="0.2">
      <c r="A5812" s="635" t="s">
        <v>6125</v>
      </c>
      <c r="B5812" s="636">
        <v>257</v>
      </c>
      <c r="C5812" s="637">
        <v>528.87</v>
      </c>
      <c r="D5812" s="635"/>
    </row>
    <row r="5813" spans="1:4" x14ac:dyDescent="0.2">
      <c r="A5813" s="635" t="s">
        <v>6126</v>
      </c>
      <c r="B5813" s="636">
        <v>163</v>
      </c>
      <c r="C5813" s="637">
        <v>0</v>
      </c>
      <c r="D5813" s="635"/>
    </row>
    <row r="5814" spans="1:4" x14ac:dyDescent="0.2">
      <c r="A5814" s="635" t="s">
        <v>6127</v>
      </c>
      <c r="B5814" s="636">
        <v>352</v>
      </c>
      <c r="C5814" s="637">
        <v>860.64</v>
      </c>
      <c r="D5814" s="635"/>
    </row>
    <row r="5815" spans="1:4" x14ac:dyDescent="0.2">
      <c r="A5815" s="635" t="s">
        <v>6128</v>
      </c>
      <c r="B5815" s="636">
        <v>191</v>
      </c>
      <c r="C5815" s="637">
        <v>524.30999999999995</v>
      </c>
      <c r="D5815" s="635"/>
    </row>
    <row r="5816" spans="1:4" x14ac:dyDescent="0.2">
      <c r="A5816" s="635" t="s">
        <v>6129</v>
      </c>
      <c r="B5816" s="636">
        <v>43</v>
      </c>
      <c r="C5816" s="637">
        <v>0</v>
      </c>
      <c r="D5816" s="635"/>
    </row>
    <row r="5817" spans="1:4" x14ac:dyDescent="0.2">
      <c r="A5817" s="635" t="s">
        <v>6130</v>
      </c>
      <c r="B5817" s="636">
        <v>293</v>
      </c>
      <c r="C5817" s="637">
        <v>738.63</v>
      </c>
      <c r="D5817" s="635"/>
    </row>
    <row r="5818" spans="1:4" x14ac:dyDescent="0.2">
      <c r="A5818" s="635" t="s">
        <v>6131</v>
      </c>
      <c r="B5818" s="636">
        <v>231</v>
      </c>
      <c r="C5818" s="637">
        <v>0</v>
      </c>
      <c r="D5818" s="635"/>
    </row>
    <row r="5819" spans="1:4" x14ac:dyDescent="0.2">
      <c r="A5819" s="635" t="s">
        <v>6132</v>
      </c>
      <c r="B5819" s="636">
        <v>80</v>
      </c>
      <c r="C5819" s="637">
        <v>47.56</v>
      </c>
      <c r="D5819" s="635"/>
    </row>
    <row r="5820" spans="1:4" x14ac:dyDescent="0.2">
      <c r="A5820" s="635" t="s">
        <v>6133</v>
      </c>
      <c r="B5820" s="636">
        <v>102</v>
      </c>
      <c r="C5820" s="637">
        <v>0</v>
      </c>
      <c r="D5820" s="635"/>
    </row>
    <row r="5821" spans="1:4" x14ac:dyDescent="0.2">
      <c r="A5821" s="635" t="s">
        <v>6134</v>
      </c>
      <c r="B5821" s="636">
        <v>268</v>
      </c>
      <c r="C5821" s="637">
        <v>0</v>
      </c>
      <c r="D5821" s="635"/>
    </row>
    <row r="5822" spans="1:4" x14ac:dyDescent="0.2">
      <c r="A5822" s="635" t="s">
        <v>6135</v>
      </c>
      <c r="B5822" s="636">
        <v>191</v>
      </c>
      <c r="C5822" s="637">
        <v>136.02000000000001</v>
      </c>
      <c r="D5822" s="635"/>
    </row>
    <row r="5823" spans="1:4" x14ac:dyDescent="0.2">
      <c r="A5823" s="635" t="s">
        <v>6136</v>
      </c>
      <c r="B5823" s="636">
        <v>269</v>
      </c>
      <c r="C5823" s="637">
        <v>0</v>
      </c>
      <c r="D5823" s="635"/>
    </row>
    <row r="5824" spans="1:4" x14ac:dyDescent="0.2">
      <c r="A5824" s="635" t="s">
        <v>6137</v>
      </c>
      <c r="B5824" s="636">
        <v>437</v>
      </c>
      <c r="C5824" s="637">
        <v>0</v>
      </c>
      <c r="D5824" s="635"/>
    </row>
    <row r="5825" spans="1:4" x14ac:dyDescent="0.2">
      <c r="A5825" s="635" t="s">
        <v>6138</v>
      </c>
      <c r="B5825" s="636">
        <v>139</v>
      </c>
      <c r="C5825" s="637">
        <v>0</v>
      </c>
      <c r="D5825" s="635"/>
    </row>
    <row r="5826" spans="1:4" x14ac:dyDescent="0.2">
      <c r="A5826" s="635" t="s">
        <v>6139</v>
      </c>
      <c r="B5826" s="636">
        <v>588</v>
      </c>
      <c r="C5826" s="637">
        <v>0</v>
      </c>
      <c r="D5826" s="635"/>
    </row>
    <row r="5827" spans="1:4" x14ac:dyDescent="0.2">
      <c r="A5827" s="635" t="s">
        <v>6140</v>
      </c>
      <c r="B5827" s="636">
        <v>155</v>
      </c>
      <c r="C5827" s="637">
        <v>64.12</v>
      </c>
      <c r="D5827" s="635"/>
    </row>
    <row r="5828" spans="1:4" x14ac:dyDescent="0.2">
      <c r="A5828" s="635" t="s">
        <v>6141</v>
      </c>
      <c r="B5828" s="636">
        <v>418</v>
      </c>
      <c r="C5828" s="637">
        <v>24.58</v>
      </c>
      <c r="D5828" s="635"/>
    </row>
    <row r="5829" spans="1:4" x14ac:dyDescent="0.2">
      <c r="A5829" s="635" t="s">
        <v>6142</v>
      </c>
      <c r="B5829" s="636">
        <v>229</v>
      </c>
      <c r="C5829" s="637">
        <v>183.86</v>
      </c>
      <c r="D5829" s="635"/>
    </row>
    <row r="5830" spans="1:4" x14ac:dyDescent="0.2">
      <c r="A5830" s="635" t="s">
        <v>6143</v>
      </c>
      <c r="B5830" s="636">
        <v>391</v>
      </c>
      <c r="C5830" s="637">
        <v>0</v>
      </c>
      <c r="D5830" s="635"/>
    </row>
    <row r="5831" spans="1:4" x14ac:dyDescent="0.2">
      <c r="A5831" s="635" t="s">
        <v>6144</v>
      </c>
      <c r="B5831" s="636">
        <v>344</v>
      </c>
      <c r="C5831" s="637">
        <v>0</v>
      </c>
      <c r="D5831" s="635"/>
    </row>
    <row r="5832" spans="1:4" x14ac:dyDescent="0.2">
      <c r="A5832" s="635" t="s">
        <v>6145</v>
      </c>
      <c r="B5832" s="636">
        <v>198</v>
      </c>
      <c r="C5832" s="637">
        <v>0</v>
      </c>
      <c r="D5832" s="635"/>
    </row>
    <row r="5833" spans="1:4" x14ac:dyDescent="0.2">
      <c r="A5833" s="635" t="s">
        <v>6146</v>
      </c>
      <c r="B5833" s="636">
        <v>228</v>
      </c>
      <c r="C5833" s="637">
        <v>0</v>
      </c>
      <c r="D5833" s="635"/>
    </row>
    <row r="5834" spans="1:4" x14ac:dyDescent="0.2">
      <c r="A5834" s="635" t="s">
        <v>6147</v>
      </c>
      <c r="B5834" s="636">
        <v>614</v>
      </c>
      <c r="C5834" s="637">
        <v>0</v>
      </c>
      <c r="D5834" s="635"/>
    </row>
    <row r="5835" spans="1:4" x14ac:dyDescent="0.2">
      <c r="A5835" s="635" t="s">
        <v>6148</v>
      </c>
      <c r="B5835" s="636">
        <v>505</v>
      </c>
      <c r="C5835" s="637">
        <v>0</v>
      </c>
      <c r="D5835" s="635"/>
    </row>
    <row r="5836" spans="1:4" x14ac:dyDescent="0.2">
      <c r="A5836" s="635" t="s">
        <v>6149</v>
      </c>
      <c r="B5836" s="636">
        <v>624</v>
      </c>
      <c r="C5836" s="637">
        <v>0</v>
      </c>
      <c r="D5836" s="635"/>
    </row>
    <row r="5837" spans="1:4" x14ac:dyDescent="0.2">
      <c r="A5837" s="635" t="s">
        <v>6150</v>
      </c>
      <c r="B5837" s="636">
        <v>267</v>
      </c>
      <c r="C5837" s="637">
        <v>40.51</v>
      </c>
      <c r="D5837" s="635"/>
    </row>
    <row r="5838" spans="1:4" x14ac:dyDescent="0.2">
      <c r="A5838" s="635" t="s">
        <v>6151</v>
      </c>
      <c r="B5838" s="636">
        <v>478</v>
      </c>
      <c r="C5838" s="637">
        <v>0</v>
      </c>
      <c r="D5838" s="635"/>
    </row>
    <row r="5839" spans="1:4" x14ac:dyDescent="0.2">
      <c r="A5839" s="635" t="s">
        <v>6152</v>
      </c>
      <c r="B5839" s="636">
        <v>464</v>
      </c>
      <c r="C5839" s="637">
        <v>177.97</v>
      </c>
      <c r="D5839" s="635"/>
    </row>
    <row r="5840" spans="1:4" x14ac:dyDescent="0.2">
      <c r="A5840" s="635" t="s">
        <v>6153</v>
      </c>
      <c r="B5840" s="636">
        <v>248</v>
      </c>
      <c r="C5840" s="637">
        <v>0</v>
      </c>
      <c r="D5840" s="635"/>
    </row>
    <row r="5841" spans="1:4" x14ac:dyDescent="0.2">
      <c r="A5841" s="635" t="s">
        <v>6154</v>
      </c>
      <c r="B5841" s="636">
        <v>190</v>
      </c>
      <c r="C5841" s="637">
        <v>0</v>
      </c>
      <c r="D5841" s="635"/>
    </row>
    <row r="5842" spans="1:4" x14ac:dyDescent="0.2">
      <c r="A5842" s="635" t="s">
        <v>6155</v>
      </c>
      <c r="B5842" s="636">
        <v>322</v>
      </c>
      <c r="C5842" s="637">
        <v>0</v>
      </c>
      <c r="D5842" s="635"/>
    </row>
    <row r="5843" spans="1:4" x14ac:dyDescent="0.2">
      <c r="A5843" s="635" t="s">
        <v>6156</v>
      </c>
      <c r="B5843" s="636">
        <v>72</v>
      </c>
      <c r="C5843" s="637">
        <v>91.41</v>
      </c>
      <c r="D5843" s="635"/>
    </row>
    <row r="5844" spans="1:4" x14ac:dyDescent="0.2">
      <c r="A5844" s="635" t="s">
        <v>6157</v>
      </c>
      <c r="B5844" s="636">
        <v>633</v>
      </c>
      <c r="C5844" s="637">
        <v>0</v>
      </c>
      <c r="D5844" s="635"/>
    </row>
    <row r="5845" spans="1:4" x14ac:dyDescent="0.2">
      <c r="A5845" s="635" t="s">
        <v>6158</v>
      </c>
      <c r="B5845" s="636">
        <v>308</v>
      </c>
      <c r="C5845" s="637">
        <v>0</v>
      </c>
      <c r="D5845" s="635"/>
    </row>
    <row r="5846" spans="1:4" x14ac:dyDescent="0.2">
      <c r="A5846" s="635" t="s">
        <v>6159</v>
      </c>
      <c r="B5846" s="636">
        <v>224</v>
      </c>
      <c r="C5846" s="637">
        <v>0</v>
      </c>
      <c r="D5846" s="635"/>
    </row>
    <row r="5847" spans="1:4" x14ac:dyDescent="0.2">
      <c r="A5847" s="635" t="s">
        <v>6160</v>
      </c>
      <c r="B5847" s="636">
        <v>179</v>
      </c>
      <c r="C5847" s="637">
        <v>0</v>
      </c>
      <c r="D5847" s="635"/>
    </row>
    <row r="5848" spans="1:4" x14ac:dyDescent="0.2">
      <c r="A5848" s="635" t="s">
        <v>6161</v>
      </c>
      <c r="B5848" s="636">
        <v>326</v>
      </c>
      <c r="C5848" s="637">
        <v>98.8</v>
      </c>
      <c r="D5848" s="635"/>
    </row>
    <row r="5849" spans="1:4" x14ac:dyDescent="0.2">
      <c r="A5849" s="635" t="s">
        <v>6162</v>
      </c>
      <c r="B5849" s="636">
        <v>806</v>
      </c>
      <c r="C5849" s="637">
        <v>0</v>
      </c>
      <c r="D5849" s="635"/>
    </row>
    <row r="5850" spans="1:4" x14ac:dyDescent="0.2">
      <c r="A5850" s="635" t="s">
        <v>6163</v>
      </c>
      <c r="B5850" s="636">
        <v>405</v>
      </c>
      <c r="C5850" s="637">
        <v>0</v>
      </c>
      <c r="D5850" s="635"/>
    </row>
    <row r="5851" spans="1:4" x14ac:dyDescent="0.2">
      <c r="A5851" s="635" t="s">
        <v>6164</v>
      </c>
      <c r="B5851" s="636">
        <v>119</v>
      </c>
      <c r="C5851" s="637">
        <v>0</v>
      </c>
      <c r="D5851" s="635"/>
    </row>
    <row r="5852" spans="1:4" x14ac:dyDescent="0.2">
      <c r="A5852" s="635" t="s">
        <v>6165</v>
      </c>
      <c r="B5852" s="636">
        <v>263</v>
      </c>
      <c r="C5852" s="637">
        <v>0</v>
      </c>
      <c r="D5852" s="635"/>
    </row>
    <row r="5853" spans="1:4" x14ac:dyDescent="0.2">
      <c r="A5853" s="635" t="s">
        <v>6166</v>
      </c>
      <c r="B5853" s="636">
        <v>493</v>
      </c>
      <c r="C5853" s="637">
        <v>0</v>
      </c>
      <c r="D5853" s="635"/>
    </row>
    <row r="5854" spans="1:4" x14ac:dyDescent="0.2">
      <c r="A5854" s="635" t="s">
        <v>6167</v>
      </c>
      <c r="B5854" s="636">
        <v>310</v>
      </c>
      <c r="C5854" s="637">
        <v>0</v>
      </c>
      <c r="D5854" s="635"/>
    </row>
    <row r="5855" spans="1:4" x14ac:dyDescent="0.2">
      <c r="A5855" s="635" t="s">
        <v>6168</v>
      </c>
      <c r="B5855" s="636">
        <v>195</v>
      </c>
      <c r="C5855" s="637">
        <v>0</v>
      </c>
      <c r="D5855" s="635"/>
    </row>
    <row r="5856" spans="1:4" x14ac:dyDescent="0.2">
      <c r="A5856" s="635" t="s">
        <v>6169</v>
      </c>
      <c r="B5856" s="636">
        <v>310</v>
      </c>
      <c r="C5856" s="637">
        <v>0</v>
      </c>
      <c r="D5856" s="635"/>
    </row>
    <row r="5857" spans="1:4" x14ac:dyDescent="0.2">
      <c r="A5857" s="635" t="s">
        <v>6170</v>
      </c>
      <c r="B5857" s="636">
        <v>254</v>
      </c>
      <c r="C5857" s="637">
        <v>0</v>
      </c>
      <c r="D5857" s="635"/>
    </row>
    <row r="5858" spans="1:4" x14ac:dyDescent="0.2">
      <c r="A5858" s="635" t="s">
        <v>6171</v>
      </c>
      <c r="B5858" s="636">
        <v>286</v>
      </c>
      <c r="C5858" s="637">
        <v>0</v>
      </c>
      <c r="D5858" s="635"/>
    </row>
    <row r="5859" spans="1:4" x14ac:dyDescent="0.2">
      <c r="A5859" s="635" t="s">
        <v>6172</v>
      </c>
      <c r="B5859" s="636">
        <v>89</v>
      </c>
      <c r="C5859" s="637">
        <v>206.68</v>
      </c>
      <c r="D5859" s="635"/>
    </row>
    <row r="5860" spans="1:4" x14ac:dyDescent="0.2">
      <c r="A5860" s="635" t="s">
        <v>6173</v>
      </c>
      <c r="B5860" s="636">
        <v>503</v>
      </c>
      <c r="C5860" s="637">
        <v>0</v>
      </c>
      <c r="D5860" s="635"/>
    </row>
    <row r="5861" spans="1:4" x14ac:dyDescent="0.2">
      <c r="A5861" s="635" t="s">
        <v>6174</v>
      </c>
      <c r="B5861" s="636">
        <v>306</v>
      </c>
      <c r="C5861" s="637">
        <v>0</v>
      </c>
      <c r="D5861" s="635"/>
    </row>
    <row r="5862" spans="1:4" x14ac:dyDescent="0.2">
      <c r="A5862" s="635" t="s">
        <v>6175</v>
      </c>
      <c r="B5862" s="636">
        <v>117</v>
      </c>
      <c r="C5862" s="637">
        <v>26.16</v>
      </c>
      <c r="D5862" s="635"/>
    </row>
    <row r="5863" spans="1:4" x14ac:dyDescent="0.2">
      <c r="A5863" s="635" t="s">
        <v>6176</v>
      </c>
      <c r="B5863" s="636">
        <v>404</v>
      </c>
      <c r="C5863" s="637">
        <v>0</v>
      </c>
      <c r="D5863" s="635"/>
    </row>
    <row r="5864" spans="1:4" x14ac:dyDescent="0.2">
      <c r="A5864" s="635" t="s">
        <v>6177</v>
      </c>
      <c r="B5864" s="636">
        <v>249</v>
      </c>
      <c r="C5864" s="637">
        <v>0</v>
      </c>
      <c r="D5864" s="635"/>
    </row>
    <row r="5865" spans="1:4" x14ac:dyDescent="0.2">
      <c r="A5865" s="635" t="s">
        <v>6178</v>
      </c>
      <c r="B5865" s="636">
        <v>48</v>
      </c>
      <c r="C5865" s="637">
        <v>0</v>
      </c>
      <c r="D5865" s="635"/>
    </row>
    <row r="5866" spans="1:4" x14ac:dyDescent="0.2">
      <c r="A5866" s="635" t="s">
        <v>6179</v>
      </c>
      <c r="B5866" s="636">
        <v>213</v>
      </c>
      <c r="C5866" s="637">
        <v>0</v>
      </c>
      <c r="D5866" s="635"/>
    </row>
    <row r="5867" spans="1:4" x14ac:dyDescent="0.2">
      <c r="A5867" s="635" t="s">
        <v>6180</v>
      </c>
      <c r="B5867" s="636">
        <v>133</v>
      </c>
      <c r="C5867" s="637">
        <v>209.72</v>
      </c>
      <c r="D5867" s="635"/>
    </row>
    <row r="5868" spans="1:4" x14ac:dyDescent="0.2">
      <c r="A5868" s="635" t="s">
        <v>6181</v>
      </c>
      <c r="B5868" s="636">
        <v>104</v>
      </c>
      <c r="C5868" s="637">
        <v>53.5</v>
      </c>
      <c r="D5868" s="635"/>
    </row>
    <row r="5869" spans="1:4" x14ac:dyDescent="0.2">
      <c r="A5869" s="635" t="s">
        <v>6182</v>
      </c>
      <c r="B5869" s="636">
        <v>339</v>
      </c>
      <c r="C5869" s="637">
        <v>571.92999999999995</v>
      </c>
      <c r="D5869" s="635"/>
    </row>
    <row r="5870" spans="1:4" x14ac:dyDescent="0.2">
      <c r="A5870" s="635" t="s">
        <v>6183</v>
      </c>
      <c r="B5870" s="636">
        <v>183</v>
      </c>
      <c r="C5870" s="637">
        <v>379.52</v>
      </c>
      <c r="D5870" s="635"/>
    </row>
    <row r="5871" spans="1:4" x14ac:dyDescent="0.2">
      <c r="A5871" s="635" t="s">
        <v>6184</v>
      </c>
      <c r="B5871" s="636">
        <v>285</v>
      </c>
      <c r="C5871" s="637">
        <v>556.54</v>
      </c>
      <c r="D5871" s="635"/>
    </row>
    <row r="5872" spans="1:4" x14ac:dyDescent="0.2">
      <c r="A5872" s="635" t="s">
        <v>6185</v>
      </c>
      <c r="B5872" s="636">
        <v>262</v>
      </c>
      <c r="C5872" s="637">
        <v>654.57000000000005</v>
      </c>
      <c r="D5872" s="635"/>
    </row>
    <row r="5873" spans="1:4" x14ac:dyDescent="0.2">
      <c r="A5873" s="635" t="s">
        <v>6186</v>
      </c>
      <c r="B5873" s="636">
        <v>174</v>
      </c>
      <c r="C5873" s="637">
        <v>364.77</v>
      </c>
      <c r="D5873" s="635"/>
    </row>
    <row r="5874" spans="1:4" x14ac:dyDescent="0.2">
      <c r="A5874" s="635" t="s">
        <v>6187</v>
      </c>
      <c r="B5874" s="636">
        <v>96</v>
      </c>
      <c r="C5874" s="637">
        <v>0</v>
      </c>
      <c r="D5874" s="635"/>
    </row>
    <row r="5875" spans="1:4" x14ac:dyDescent="0.2">
      <c r="A5875" s="635" t="s">
        <v>6188</v>
      </c>
      <c r="B5875" s="636">
        <v>186</v>
      </c>
      <c r="C5875" s="637">
        <v>468.04</v>
      </c>
      <c r="D5875" s="635"/>
    </row>
    <row r="5876" spans="1:4" x14ac:dyDescent="0.2">
      <c r="A5876" s="635" t="s">
        <v>6189</v>
      </c>
      <c r="B5876" s="636">
        <v>235</v>
      </c>
      <c r="C5876" s="637">
        <v>611.03</v>
      </c>
      <c r="D5876" s="635"/>
    </row>
    <row r="5877" spans="1:4" x14ac:dyDescent="0.2">
      <c r="A5877" s="635" t="s">
        <v>6190</v>
      </c>
      <c r="B5877" s="636">
        <v>229</v>
      </c>
      <c r="C5877" s="637">
        <v>521.17999999999995</v>
      </c>
      <c r="D5877" s="635"/>
    </row>
    <row r="5878" spans="1:4" x14ac:dyDescent="0.2">
      <c r="A5878" s="635" t="s">
        <v>6191</v>
      </c>
      <c r="B5878" s="636">
        <v>260</v>
      </c>
      <c r="C5878" s="637">
        <v>0</v>
      </c>
      <c r="D5878" s="635"/>
    </row>
    <row r="5879" spans="1:4" x14ac:dyDescent="0.2">
      <c r="A5879" s="635" t="s">
        <v>6192</v>
      </c>
      <c r="B5879" s="636">
        <v>325</v>
      </c>
      <c r="C5879" s="637">
        <v>0</v>
      </c>
      <c r="D5879" s="635"/>
    </row>
    <row r="5880" spans="1:4" x14ac:dyDescent="0.2">
      <c r="A5880" s="635" t="s">
        <v>6193</v>
      </c>
      <c r="B5880" s="636">
        <v>77</v>
      </c>
      <c r="C5880" s="637">
        <v>0</v>
      </c>
      <c r="D5880" s="635"/>
    </row>
    <row r="5881" spans="1:4" x14ac:dyDescent="0.2">
      <c r="A5881" s="635" t="s">
        <v>6194</v>
      </c>
      <c r="B5881" s="636">
        <v>168</v>
      </c>
      <c r="C5881" s="637">
        <v>147.52000000000001</v>
      </c>
      <c r="D5881" s="635"/>
    </row>
    <row r="5882" spans="1:4" x14ac:dyDescent="0.2">
      <c r="A5882" s="635" t="s">
        <v>6195</v>
      </c>
      <c r="B5882" s="636">
        <v>368</v>
      </c>
      <c r="C5882" s="637">
        <v>0</v>
      </c>
      <c r="D5882" s="635"/>
    </row>
    <row r="5883" spans="1:4" x14ac:dyDescent="0.2">
      <c r="A5883" s="635" t="s">
        <v>6196</v>
      </c>
      <c r="B5883" s="636">
        <v>223</v>
      </c>
      <c r="C5883" s="637">
        <v>115.14</v>
      </c>
      <c r="D5883" s="635"/>
    </row>
    <row r="5884" spans="1:4" x14ac:dyDescent="0.2">
      <c r="A5884" s="635" t="s">
        <v>6197</v>
      </c>
      <c r="B5884" s="636">
        <v>339</v>
      </c>
      <c r="C5884" s="637">
        <v>315.76</v>
      </c>
      <c r="D5884" s="635"/>
    </row>
    <row r="5885" spans="1:4" x14ac:dyDescent="0.2">
      <c r="A5885" s="635" t="s">
        <v>6198</v>
      </c>
      <c r="B5885" s="636">
        <v>282</v>
      </c>
      <c r="C5885" s="637">
        <v>0</v>
      </c>
      <c r="D5885" s="635"/>
    </row>
    <row r="5886" spans="1:4" x14ac:dyDescent="0.2">
      <c r="A5886" s="635" t="s">
        <v>6199</v>
      </c>
      <c r="B5886" s="636">
        <v>496</v>
      </c>
      <c r="C5886" s="637">
        <v>881.84</v>
      </c>
      <c r="D5886" s="635"/>
    </row>
    <row r="5887" spans="1:4" x14ac:dyDescent="0.2">
      <c r="A5887" s="635" t="s">
        <v>6201</v>
      </c>
      <c r="B5887" s="636">
        <v>57</v>
      </c>
      <c r="C5887" s="637">
        <v>218.91</v>
      </c>
      <c r="D5887" s="635"/>
    </row>
    <row r="5888" spans="1:4" x14ac:dyDescent="0.2">
      <c r="A5888" s="635" t="s">
        <v>6202</v>
      </c>
      <c r="B5888" s="636">
        <v>191</v>
      </c>
      <c r="C5888" s="637">
        <v>0</v>
      </c>
      <c r="D5888" s="635"/>
    </row>
    <row r="5889" spans="1:4" x14ac:dyDescent="0.2">
      <c r="A5889" s="635" t="s">
        <v>6203</v>
      </c>
      <c r="B5889" s="636">
        <v>96</v>
      </c>
      <c r="C5889" s="637">
        <v>0</v>
      </c>
      <c r="D5889" s="635"/>
    </row>
    <row r="5890" spans="1:4" x14ac:dyDescent="0.2">
      <c r="A5890" s="635" t="s">
        <v>6204</v>
      </c>
      <c r="B5890" s="636">
        <v>433</v>
      </c>
      <c r="C5890" s="637">
        <v>0</v>
      </c>
      <c r="D5890" s="635"/>
    </row>
    <row r="5891" spans="1:4" x14ac:dyDescent="0.2">
      <c r="A5891" s="635" t="s">
        <v>6205</v>
      </c>
      <c r="B5891" s="636">
        <v>136</v>
      </c>
      <c r="C5891" s="637">
        <v>110.2</v>
      </c>
      <c r="D5891" s="635"/>
    </row>
    <row r="5892" spans="1:4" x14ac:dyDescent="0.2">
      <c r="A5892" s="635" t="s">
        <v>6206</v>
      </c>
      <c r="B5892" s="636">
        <v>352</v>
      </c>
      <c r="C5892" s="637">
        <v>0</v>
      </c>
      <c r="D5892" s="635"/>
    </row>
    <row r="5893" spans="1:4" x14ac:dyDescent="0.2">
      <c r="A5893" s="635" t="s">
        <v>6207</v>
      </c>
      <c r="B5893" s="636">
        <v>153</v>
      </c>
      <c r="C5893" s="637">
        <v>143.02000000000001</v>
      </c>
      <c r="D5893" s="635"/>
    </row>
    <row r="5894" spans="1:4" x14ac:dyDescent="0.2">
      <c r="A5894" s="635" t="s">
        <v>6208</v>
      </c>
      <c r="B5894" s="636">
        <v>351</v>
      </c>
      <c r="C5894" s="637">
        <v>0</v>
      </c>
      <c r="D5894" s="635"/>
    </row>
    <row r="5895" spans="1:4" x14ac:dyDescent="0.2">
      <c r="A5895" s="635" t="s">
        <v>6209</v>
      </c>
      <c r="B5895" s="636">
        <v>399</v>
      </c>
      <c r="C5895" s="637">
        <v>0</v>
      </c>
      <c r="D5895" s="635"/>
    </row>
    <row r="5896" spans="1:4" x14ac:dyDescent="0.2">
      <c r="A5896" s="635" t="s">
        <v>6210</v>
      </c>
      <c r="B5896" s="636">
        <v>255</v>
      </c>
      <c r="C5896" s="637">
        <v>0</v>
      </c>
      <c r="D5896" s="635"/>
    </row>
    <row r="5897" spans="1:4" x14ac:dyDescent="0.2">
      <c r="A5897" s="635" t="s">
        <v>6211</v>
      </c>
      <c r="B5897" s="636">
        <v>382</v>
      </c>
      <c r="C5897" s="637">
        <v>0</v>
      </c>
      <c r="D5897" s="635"/>
    </row>
    <row r="5898" spans="1:4" x14ac:dyDescent="0.2">
      <c r="A5898" s="635" t="s">
        <v>6212</v>
      </c>
      <c r="B5898" s="636">
        <v>600</v>
      </c>
      <c r="C5898" s="637">
        <v>381.63</v>
      </c>
      <c r="D5898" s="635"/>
    </row>
    <row r="5899" spans="1:4" x14ac:dyDescent="0.2">
      <c r="A5899" s="635" t="s">
        <v>6213</v>
      </c>
      <c r="B5899" s="636">
        <v>259</v>
      </c>
      <c r="C5899" s="637">
        <v>91.75</v>
      </c>
      <c r="D5899" s="635"/>
    </row>
    <row r="5900" spans="1:4" x14ac:dyDescent="0.2">
      <c r="A5900" s="635" t="s">
        <v>6214</v>
      </c>
      <c r="B5900" s="636">
        <v>662</v>
      </c>
      <c r="C5900" s="637">
        <v>0</v>
      </c>
      <c r="D5900" s="635"/>
    </row>
    <row r="5901" spans="1:4" x14ac:dyDescent="0.2">
      <c r="A5901" s="635" t="s">
        <v>6215</v>
      </c>
      <c r="B5901" s="636">
        <v>695</v>
      </c>
      <c r="C5901" s="637">
        <v>0</v>
      </c>
      <c r="D5901" s="635"/>
    </row>
    <row r="5902" spans="1:4" x14ac:dyDescent="0.2">
      <c r="A5902" s="635" t="s">
        <v>6216</v>
      </c>
      <c r="B5902" s="636">
        <v>366</v>
      </c>
      <c r="C5902" s="637">
        <v>1122.08</v>
      </c>
      <c r="D5902" s="635"/>
    </row>
    <row r="5903" spans="1:4" x14ac:dyDescent="0.2">
      <c r="A5903" s="635" t="s">
        <v>6217</v>
      </c>
      <c r="B5903" s="636">
        <v>197</v>
      </c>
      <c r="C5903" s="637">
        <v>0</v>
      </c>
      <c r="D5903" s="635"/>
    </row>
    <row r="5904" spans="1:4" x14ac:dyDescent="0.2">
      <c r="A5904" s="635" t="s">
        <v>6218</v>
      </c>
      <c r="B5904" s="636">
        <v>95</v>
      </c>
      <c r="C5904" s="637">
        <v>0</v>
      </c>
      <c r="D5904" s="635"/>
    </row>
    <row r="5905" spans="1:4" x14ac:dyDescent="0.2">
      <c r="A5905" s="635" t="s">
        <v>6219</v>
      </c>
      <c r="B5905" s="636">
        <v>229</v>
      </c>
      <c r="C5905" s="637">
        <v>0</v>
      </c>
      <c r="D5905" s="635"/>
    </row>
    <row r="5906" spans="1:4" x14ac:dyDescent="0.2">
      <c r="A5906" s="635" t="s">
        <v>6220</v>
      </c>
      <c r="B5906" s="636">
        <v>266</v>
      </c>
      <c r="C5906" s="637">
        <v>858.11</v>
      </c>
      <c r="D5906" s="635"/>
    </row>
    <row r="5907" spans="1:4" x14ac:dyDescent="0.2">
      <c r="A5907" s="635" t="s">
        <v>6221</v>
      </c>
      <c r="B5907" s="636">
        <v>236</v>
      </c>
      <c r="C5907" s="637">
        <v>0</v>
      </c>
      <c r="D5907" s="635"/>
    </row>
    <row r="5908" spans="1:4" x14ac:dyDescent="0.2">
      <c r="A5908" s="635" t="s">
        <v>6222</v>
      </c>
      <c r="B5908" s="636">
        <v>167</v>
      </c>
      <c r="C5908" s="637">
        <v>0</v>
      </c>
      <c r="D5908" s="635"/>
    </row>
    <row r="5909" spans="1:4" x14ac:dyDescent="0.2">
      <c r="A5909" s="635" t="s">
        <v>6223</v>
      </c>
      <c r="B5909" s="636">
        <v>109</v>
      </c>
      <c r="C5909" s="637">
        <v>0</v>
      </c>
      <c r="D5909" s="635"/>
    </row>
    <row r="5910" spans="1:4" x14ac:dyDescent="0.2">
      <c r="A5910" s="635" t="s">
        <v>6224</v>
      </c>
      <c r="B5910" s="636">
        <v>83</v>
      </c>
      <c r="C5910" s="637">
        <v>0</v>
      </c>
      <c r="D5910" s="635"/>
    </row>
    <row r="5911" spans="1:4" x14ac:dyDescent="0.2">
      <c r="A5911" s="635" t="s">
        <v>6225</v>
      </c>
      <c r="B5911" s="636">
        <v>179</v>
      </c>
      <c r="C5911" s="637">
        <v>0</v>
      </c>
      <c r="D5911" s="635"/>
    </row>
    <row r="5912" spans="1:4" x14ac:dyDescent="0.2">
      <c r="A5912" s="635" t="s">
        <v>6226</v>
      </c>
      <c r="B5912" s="636">
        <v>266</v>
      </c>
      <c r="C5912" s="637">
        <v>0</v>
      </c>
      <c r="D5912" s="635"/>
    </row>
    <row r="5913" spans="1:4" x14ac:dyDescent="0.2">
      <c r="A5913" s="635" t="s">
        <v>6227</v>
      </c>
      <c r="B5913" s="636">
        <v>208</v>
      </c>
      <c r="C5913" s="637">
        <v>0</v>
      </c>
      <c r="D5913" s="635"/>
    </row>
    <row r="5914" spans="1:4" x14ac:dyDescent="0.2">
      <c r="A5914" s="635" t="s">
        <v>6228</v>
      </c>
      <c r="B5914" s="636">
        <v>270</v>
      </c>
      <c r="C5914" s="637">
        <v>0</v>
      </c>
      <c r="D5914" s="635"/>
    </row>
    <row r="5915" spans="1:4" x14ac:dyDescent="0.2">
      <c r="A5915" s="635" t="s">
        <v>6229</v>
      </c>
      <c r="B5915" s="636">
        <v>283</v>
      </c>
      <c r="C5915" s="637">
        <v>554.66</v>
      </c>
      <c r="D5915" s="635"/>
    </row>
    <row r="5916" spans="1:4" x14ac:dyDescent="0.2">
      <c r="A5916" s="635" t="s">
        <v>6230</v>
      </c>
      <c r="B5916" s="636">
        <v>206</v>
      </c>
      <c r="C5916" s="637">
        <v>137.13999999999999</v>
      </c>
      <c r="D5916" s="635"/>
    </row>
    <row r="5917" spans="1:4" x14ac:dyDescent="0.2">
      <c r="A5917" s="635" t="s">
        <v>6231</v>
      </c>
      <c r="B5917" s="636">
        <v>406</v>
      </c>
      <c r="C5917" s="637">
        <v>722.35</v>
      </c>
      <c r="D5917" s="635"/>
    </row>
    <row r="5918" spans="1:4" x14ac:dyDescent="0.2">
      <c r="A5918" s="635" t="s">
        <v>6232</v>
      </c>
      <c r="B5918" s="636">
        <v>1280</v>
      </c>
      <c r="C5918" s="637">
        <v>0</v>
      </c>
      <c r="D5918" s="635"/>
    </row>
    <row r="5919" spans="1:4" x14ac:dyDescent="0.2">
      <c r="A5919" s="635" t="s">
        <v>6233</v>
      </c>
      <c r="B5919" s="636">
        <v>90</v>
      </c>
      <c r="C5919" s="637">
        <v>338.94</v>
      </c>
      <c r="D5919" s="635"/>
    </row>
    <row r="5920" spans="1:4" x14ac:dyDescent="0.2">
      <c r="A5920" s="635" t="s">
        <v>6234</v>
      </c>
      <c r="B5920" s="636">
        <v>181</v>
      </c>
      <c r="C5920" s="637">
        <v>0</v>
      </c>
      <c r="D5920" s="635"/>
    </row>
    <row r="5921" spans="1:4" x14ac:dyDescent="0.2">
      <c r="A5921" s="635" t="s">
        <v>6235</v>
      </c>
      <c r="B5921" s="636">
        <v>174</v>
      </c>
      <c r="C5921" s="637">
        <v>0</v>
      </c>
      <c r="D5921" s="635"/>
    </row>
    <row r="5922" spans="1:4" x14ac:dyDescent="0.2">
      <c r="A5922" s="635" t="s">
        <v>6236</v>
      </c>
      <c r="B5922" s="636">
        <v>196</v>
      </c>
      <c r="C5922" s="637">
        <v>377.78</v>
      </c>
      <c r="D5922" s="635"/>
    </row>
    <row r="5923" spans="1:4" x14ac:dyDescent="0.2">
      <c r="A5923" s="635" t="s">
        <v>6237</v>
      </c>
      <c r="B5923" s="636">
        <v>151</v>
      </c>
      <c r="C5923" s="637">
        <v>114.92</v>
      </c>
      <c r="D5923" s="635"/>
    </row>
    <row r="5924" spans="1:4" x14ac:dyDescent="0.2">
      <c r="A5924" s="635" t="s">
        <v>6238</v>
      </c>
      <c r="B5924" s="636">
        <v>526</v>
      </c>
      <c r="C5924" s="637">
        <v>0</v>
      </c>
      <c r="D5924" s="635"/>
    </row>
    <row r="5925" spans="1:4" x14ac:dyDescent="0.2">
      <c r="A5925" s="635" t="s">
        <v>6239</v>
      </c>
      <c r="B5925" s="636">
        <v>238</v>
      </c>
      <c r="C5925" s="637">
        <v>0</v>
      </c>
      <c r="D5925" s="635"/>
    </row>
    <row r="5926" spans="1:4" x14ac:dyDescent="0.2">
      <c r="A5926" s="635" t="s">
        <v>6240</v>
      </c>
      <c r="B5926" s="636">
        <v>435</v>
      </c>
      <c r="C5926" s="637">
        <v>0</v>
      </c>
      <c r="D5926" s="635"/>
    </row>
    <row r="5927" spans="1:4" x14ac:dyDescent="0.2">
      <c r="A5927" s="635" t="s">
        <v>6241</v>
      </c>
      <c r="B5927" s="636">
        <v>187</v>
      </c>
      <c r="C5927" s="637">
        <v>500.56</v>
      </c>
      <c r="D5927" s="635"/>
    </row>
    <row r="5928" spans="1:4" x14ac:dyDescent="0.2">
      <c r="A5928" s="635" t="s">
        <v>6242</v>
      </c>
      <c r="B5928" s="636">
        <v>253</v>
      </c>
      <c r="C5928" s="637">
        <v>522.66</v>
      </c>
      <c r="D5928" s="635"/>
    </row>
    <row r="5929" spans="1:4" x14ac:dyDescent="0.2">
      <c r="A5929" s="635" t="s">
        <v>6243</v>
      </c>
      <c r="B5929" s="636">
        <v>388</v>
      </c>
      <c r="C5929" s="637">
        <v>791.15</v>
      </c>
      <c r="D5929" s="635"/>
    </row>
    <row r="5930" spans="1:4" x14ac:dyDescent="0.2">
      <c r="A5930" s="635" t="s">
        <v>6244</v>
      </c>
      <c r="B5930" s="636">
        <v>350</v>
      </c>
      <c r="C5930" s="637">
        <v>933.99</v>
      </c>
      <c r="D5930" s="635"/>
    </row>
    <row r="5931" spans="1:4" x14ac:dyDescent="0.2">
      <c r="A5931" s="635" t="s">
        <v>6246</v>
      </c>
      <c r="B5931" s="636">
        <v>71</v>
      </c>
      <c r="C5931" s="637">
        <v>0</v>
      </c>
      <c r="D5931" s="635"/>
    </row>
    <row r="5932" spans="1:4" x14ac:dyDescent="0.2">
      <c r="A5932" s="635" t="s">
        <v>6247</v>
      </c>
      <c r="B5932" s="636">
        <v>353</v>
      </c>
      <c r="C5932" s="637">
        <v>880.97</v>
      </c>
      <c r="D5932" s="635"/>
    </row>
    <row r="5933" spans="1:4" x14ac:dyDescent="0.2">
      <c r="A5933" s="635" t="s">
        <v>6248</v>
      </c>
      <c r="B5933" s="636">
        <v>386</v>
      </c>
      <c r="C5933" s="637">
        <v>0</v>
      </c>
      <c r="D5933" s="635"/>
    </row>
    <row r="5934" spans="1:4" x14ac:dyDescent="0.2">
      <c r="A5934" s="635" t="s">
        <v>6249</v>
      </c>
      <c r="B5934" s="636">
        <v>347</v>
      </c>
      <c r="C5934" s="637">
        <v>0</v>
      </c>
      <c r="D5934" s="635"/>
    </row>
    <row r="5935" spans="1:4" x14ac:dyDescent="0.2">
      <c r="A5935" s="635" t="s">
        <v>6250</v>
      </c>
      <c r="B5935" s="636">
        <v>139</v>
      </c>
      <c r="C5935" s="637">
        <v>6.15</v>
      </c>
      <c r="D5935" s="635"/>
    </row>
    <row r="5936" spans="1:4" x14ac:dyDescent="0.2">
      <c r="A5936" s="635" t="s">
        <v>6251</v>
      </c>
      <c r="B5936" s="636">
        <v>635</v>
      </c>
      <c r="C5936" s="637">
        <v>350.78</v>
      </c>
      <c r="D5936" s="635"/>
    </row>
    <row r="5937" spans="1:4" x14ac:dyDescent="0.2">
      <c r="A5937" s="635" t="s">
        <v>6252</v>
      </c>
      <c r="B5937" s="636">
        <v>340</v>
      </c>
      <c r="C5937" s="637">
        <v>0</v>
      </c>
      <c r="D5937" s="635"/>
    </row>
    <row r="5938" spans="1:4" x14ac:dyDescent="0.2">
      <c r="A5938" s="635" t="s">
        <v>6253</v>
      </c>
      <c r="B5938" s="636">
        <v>421</v>
      </c>
      <c r="C5938" s="637">
        <v>0</v>
      </c>
      <c r="D5938" s="635"/>
    </row>
    <row r="5939" spans="1:4" x14ac:dyDescent="0.2">
      <c r="A5939" s="635" t="s">
        <v>6254</v>
      </c>
      <c r="B5939" s="636">
        <v>286</v>
      </c>
      <c r="C5939" s="637">
        <v>0</v>
      </c>
      <c r="D5939" s="635"/>
    </row>
    <row r="5940" spans="1:4" x14ac:dyDescent="0.2">
      <c r="A5940" s="635" t="s">
        <v>6255</v>
      </c>
      <c r="B5940" s="636">
        <v>427</v>
      </c>
      <c r="C5940" s="637">
        <v>0</v>
      </c>
      <c r="D5940" s="635"/>
    </row>
    <row r="5941" spans="1:4" x14ac:dyDescent="0.2">
      <c r="A5941" s="635" t="s">
        <v>6256</v>
      </c>
      <c r="B5941" s="636">
        <v>445</v>
      </c>
      <c r="C5941" s="637">
        <v>0</v>
      </c>
      <c r="D5941" s="635"/>
    </row>
    <row r="5942" spans="1:4" x14ac:dyDescent="0.2">
      <c r="A5942" s="635" t="s">
        <v>6257</v>
      </c>
      <c r="B5942" s="636">
        <v>578</v>
      </c>
      <c r="C5942" s="637">
        <v>0</v>
      </c>
      <c r="D5942" s="635"/>
    </row>
    <row r="5943" spans="1:4" x14ac:dyDescent="0.2">
      <c r="A5943" s="635" t="s">
        <v>6258</v>
      </c>
      <c r="B5943" s="636">
        <v>338</v>
      </c>
      <c r="C5943" s="637">
        <v>0</v>
      </c>
      <c r="D5943" s="635"/>
    </row>
    <row r="5944" spans="1:4" x14ac:dyDescent="0.2">
      <c r="A5944" s="635" t="s">
        <v>6259</v>
      </c>
      <c r="B5944" s="636">
        <v>570</v>
      </c>
      <c r="C5944" s="637">
        <v>358.11</v>
      </c>
      <c r="D5944" s="635"/>
    </row>
    <row r="5945" spans="1:4" x14ac:dyDescent="0.2">
      <c r="A5945" s="635" t="s">
        <v>6260</v>
      </c>
      <c r="B5945" s="636">
        <v>325</v>
      </c>
      <c r="C5945" s="637">
        <v>0</v>
      </c>
      <c r="D5945" s="635"/>
    </row>
    <row r="5946" spans="1:4" x14ac:dyDescent="0.2">
      <c r="A5946" s="635" t="s">
        <v>6261</v>
      </c>
      <c r="B5946" s="636">
        <v>336</v>
      </c>
      <c r="C5946" s="637">
        <v>0</v>
      </c>
      <c r="D5946" s="635"/>
    </row>
    <row r="5947" spans="1:4" x14ac:dyDescent="0.2">
      <c r="A5947" s="635" t="s">
        <v>6262</v>
      </c>
      <c r="B5947" s="636">
        <v>356</v>
      </c>
      <c r="C5947" s="637">
        <v>0</v>
      </c>
      <c r="D5947" s="635"/>
    </row>
    <row r="5948" spans="1:4" x14ac:dyDescent="0.2">
      <c r="A5948" s="635" t="s">
        <v>6263</v>
      </c>
      <c r="B5948" s="636">
        <v>341</v>
      </c>
      <c r="C5948" s="637">
        <v>0</v>
      </c>
      <c r="D5948" s="635"/>
    </row>
    <row r="5949" spans="1:4" x14ac:dyDescent="0.2">
      <c r="A5949" s="635" t="s">
        <v>6264</v>
      </c>
      <c r="B5949" s="636">
        <v>265</v>
      </c>
      <c r="C5949" s="637">
        <v>109.75</v>
      </c>
      <c r="D5949" s="635"/>
    </row>
    <row r="5950" spans="1:4" x14ac:dyDescent="0.2">
      <c r="A5950" s="635" t="s">
        <v>6265</v>
      </c>
      <c r="B5950" s="636">
        <v>224</v>
      </c>
      <c r="C5950" s="637">
        <v>509.36</v>
      </c>
      <c r="D5950" s="635"/>
    </row>
    <row r="5951" spans="1:4" x14ac:dyDescent="0.2">
      <c r="A5951" s="635" t="s">
        <v>6266</v>
      </c>
      <c r="B5951" s="636">
        <v>162</v>
      </c>
      <c r="C5951" s="637">
        <v>38.54</v>
      </c>
      <c r="D5951" s="635"/>
    </row>
    <row r="5952" spans="1:4" x14ac:dyDescent="0.2">
      <c r="A5952" s="635" t="s">
        <v>6267</v>
      </c>
      <c r="B5952" s="636">
        <v>241</v>
      </c>
      <c r="C5952" s="637">
        <v>25.77</v>
      </c>
      <c r="D5952" s="635"/>
    </row>
    <row r="5953" spans="1:4" x14ac:dyDescent="0.2">
      <c r="A5953" s="635" t="s">
        <v>6268</v>
      </c>
      <c r="B5953" s="636">
        <v>531</v>
      </c>
      <c r="C5953" s="637">
        <v>0</v>
      </c>
      <c r="D5953" s="635"/>
    </row>
    <row r="5954" spans="1:4" x14ac:dyDescent="0.2">
      <c r="A5954" s="635" t="s">
        <v>6269</v>
      </c>
      <c r="B5954" s="636">
        <v>416</v>
      </c>
      <c r="C5954" s="637">
        <v>68.459999999999994</v>
      </c>
      <c r="D5954" s="635"/>
    </row>
    <row r="5955" spans="1:4" x14ac:dyDescent="0.2">
      <c r="A5955" s="635" t="s">
        <v>6270</v>
      </c>
      <c r="B5955" s="636">
        <v>272</v>
      </c>
      <c r="C5955" s="637">
        <v>34.49</v>
      </c>
      <c r="D5955" s="635"/>
    </row>
    <row r="5956" spans="1:4" x14ac:dyDescent="0.2">
      <c r="A5956" s="635" t="s">
        <v>6271</v>
      </c>
      <c r="B5956" s="636">
        <v>309</v>
      </c>
      <c r="C5956" s="637">
        <v>0</v>
      </c>
      <c r="D5956" s="635"/>
    </row>
    <row r="5957" spans="1:4" x14ac:dyDescent="0.2">
      <c r="A5957" s="635" t="s">
        <v>6272</v>
      </c>
      <c r="B5957" s="636">
        <v>1012</v>
      </c>
      <c r="C5957" s="637">
        <v>0</v>
      </c>
      <c r="D5957" s="635"/>
    </row>
    <row r="5958" spans="1:4" x14ac:dyDescent="0.2">
      <c r="A5958" s="635" t="s">
        <v>6273</v>
      </c>
      <c r="B5958" s="636">
        <v>417</v>
      </c>
      <c r="C5958" s="637">
        <v>0</v>
      </c>
      <c r="D5958" s="635"/>
    </row>
    <row r="5959" spans="1:4" x14ac:dyDescent="0.2">
      <c r="A5959" s="635" t="s">
        <v>6274</v>
      </c>
      <c r="B5959" s="636">
        <v>251</v>
      </c>
      <c r="C5959" s="637">
        <v>57.46</v>
      </c>
      <c r="D5959" s="635"/>
    </row>
    <row r="5960" spans="1:4" x14ac:dyDescent="0.2">
      <c r="A5960" s="635" t="s">
        <v>6275</v>
      </c>
      <c r="B5960" s="636">
        <v>256</v>
      </c>
      <c r="C5960" s="637">
        <v>0</v>
      </c>
      <c r="D5960" s="635"/>
    </row>
    <row r="5961" spans="1:4" x14ac:dyDescent="0.2">
      <c r="A5961" s="635" t="s">
        <v>6276</v>
      </c>
      <c r="B5961" s="636">
        <v>210</v>
      </c>
      <c r="C5961" s="637">
        <v>0</v>
      </c>
      <c r="D5961" s="635"/>
    </row>
    <row r="5962" spans="1:4" x14ac:dyDescent="0.2">
      <c r="A5962" s="635" t="s">
        <v>6277</v>
      </c>
      <c r="B5962" s="636">
        <v>353</v>
      </c>
      <c r="C5962" s="637">
        <v>0</v>
      </c>
      <c r="D5962" s="635"/>
    </row>
    <row r="5963" spans="1:4" x14ac:dyDescent="0.2">
      <c r="A5963" s="635" t="s">
        <v>6278</v>
      </c>
      <c r="B5963" s="636">
        <v>306</v>
      </c>
      <c r="C5963" s="637">
        <v>0</v>
      </c>
      <c r="D5963" s="635"/>
    </row>
    <row r="5964" spans="1:4" x14ac:dyDescent="0.2">
      <c r="A5964" s="635" t="s">
        <v>6279</v>
      </c>
      <c r="B5964" s="636">
        <v>334</v>
      </c>
      <c r="C5964" s="637">
        <v>0</v>
      </c>
      <c r="D5964" s="635"/>
    </row>
    <row r="5965" spans="1:4" x14ac:dyDescent="0.2">
      <c r="A5965" s="635" t="s">
        <v>6280</v>
      </c>
      <c r="B5965" s="636">
        <v>223</v>
      </c>
      <c r="C5965" s="637">
        <v>0</v>
      </c>
      <c r="D5965" s="635"/>
    </row>
    <row r="5966" spans="1:4" x14ac:dyDescent="0.2">
      <c r="A5966" s="635" t="s">
        <v>6281</v>
      </c>
      <c r="B5966" s="636">
        <v>156</v>
      </c>
      <c r="C5966" s="637">
        <v>160.93</v>
      </c>
      <c r="D5966" s="635"/>
    </row>
    <row r="5967" spans="1:4" x14ac:dyDescent="0.2">
      <c r="A5967" s="635" t="s">
        <v>6282</v>
      </c>
      <c r="B5967" s="636">
        <v>477</v>
      </c>
      <c r="C5967" s="637">
        <v>31.3</v>
      </c>
      <c r="D5967" s="635"/>
    </row>
    <row r="5968" spans="1:4" x14ac:dyDescent="0.2">
      <c r="A5968" s="635" t="s">
        <v>6283</v>
      </c>
      <c r="B5968" s="636">
        <v>423</v>
      </c>
      <c r="C5968" s="637">
        <v>0</v>
      </c>
      <c r="D5968" s="635"/>
    </row>
    <row r="5969" spans="1:4" x14ac:dyDescent="0.2">
      <c r="A5969" s="635" t="s">
        <v>6284</v>
      </c>
      <c r="B5969" s="636">
        <v>361</v>
      </c>
      <c r="C5969" s="637">
        <v>384.93</v>
      </c>
      <c r="D5969" s="635"/>
    </row>
    <row r="5970" spans="1:4" x14ac:dyDescent="0.2">
      <c r="A5970" s="635" t="s">
        <v>6285</v>
      </c>
      <c r="B5970" s="636">
        <v>922</v>
      </c>
      <c r="C5970" s="637">
        <v>939.25</v>
      </c>
      <c r="D5970" s="635"/>
    </row>
    <row r="5971" spans="1:4" x14ac:dyDescent="0.2">
      <c r="A5971" s="635" t="s">
        <v>6286</v>
      </c>
      <c r="B5971" s="636">
        <v>887</v>
      </c>
      <c r="C5971" s="637">
        <v>0</v>
      </c>
      <c r="D5971" s="635"/>
    </row>
    <row r="5972" spans="1:4" x14ac:dyDescent="0.2">
      <c r="A5972" s="635" t="s">
        <v>6287</v>
      </c>
      <c r="B5972" s="636">
        <v>265</v>
      </c>
      <c r="C5972" s="637">
        <v>0</v>
      </c>
      <c r="D5972" s="635"/>
    </row>
    <row r="5973" spans="1:4" x14ac:dyDescent="0.2">
      <c r="A5973" s="635" t="s">
        <v>6288</v>
      </c>
      <c r="B5973" s="636">
        <v>139</v>
      </c>
      <c r="C5973" s="637">
        <v>0</v>
      </c>
      <c r="D5973" s="635"/>
    </row>
    <row r="5974" spans="1:4" x14ac:dyDescent="0.2">
      <c r="A5974" s="635" t="s">
        <v>6289</v>
      </c>
      <c r="B5974" s="636">
        <v>179</v>
      </c>
      <c r="C5974" s="637">
        <v>0</v>
      </c>
      <c r="D5974" s="635"/>
    </row>
    <row r="5975" spans="1:4" x14ac:dyDescent="0.2">
      <c r="A5975" s="635" t="s">
        <v>6290</v>
      </c>
      <c r="B5975" s="636">
        <v>457</v>
      </c>
      <c r="C5975" s="637">
        <v>0</v>
      </c>
      <c r="D5975" s="635"/>
    </row>
    <row r="5976" spans="1:4" x14ac:dyDescent="0.2">
      <c r="A5976" s="635" t="s">
        <v>6291</v>
      </c>
      <c r="B5976" s="636">
        <v>185</v>
      </c>
      <c r="C5976" s="637">
        <v>260.91000000000003</v>
      </c>
      <c r="D5976" s="635"/>
    </row>
    <row r="5977" spans="1:4" x14ac:dyDescent="0.2">
      <c r="A5977" s="635" t="s">
        <v>6292</v>
      </c>
      <c r="B5977" s="636">
        <v>160</v>
      </c>
      <c r="C5977" s="637">
        <v>145.9</v>
      </c>
      <c r="D5977" s="635"/>
    </row>
    <row r="5978" spans="1:4" x14ac:dyDescent="0.2">
      <c r="A5978" s="635" t="s">
        <v>6293</v>
      </c>
      <c r="B5978" s="636">
        <v>399</v>
      </c>
      <c r="C5978" s="637">
        <v>104.26</v>
      </c>
      <c r="D5978" s="635"/>
    </row>
    <row r="5979" spans="1:4" x14ac:dyDescent="0.2">
      <c r="A5979" s="635" t="s">
        <v>6294</v>
      </c>
      <c r="B5979" s="636">
        <v>728</v>
      </c>
      <c r="C5979" s="637">
        <v>586.13</v>
      </c>
      <c r="D5979" s="635"/>
    </row>
    <row r="5980" spans="1:4" x14ac:dyDescent="0.2">
      <c r="A5980" s="635" t="s">
        <v>6295</v>
      </c>
      <c r="B5980" s="636">
        <v>318</v>
      </c>
      <c r="C5980" s="637">
        <v>0</v>
      </c>
      <c r="D5980" s="635"/>
    </row>
    <row r="5981" spans="1:4" x14ac:dyDescent="0.2">
      <c r="A5981" s="635" t="s">
        <v>6296</v>
      </c>
      <c r="B5981" s="636">
        <v>744</v>
      </c>
      <c r="C5981" s="637">
        <v>0</v>
      </c>
      <c r="D5981" s="635"/>
    </row>
    <row r="5982" spans="1:4" x14ac:dyDescent="0.2">
      <c r="A5982" s="635" t="s">
        <v>6297</v>
      </c>
      <c r="B5982" s="636">
        <v>674</v>
      </c>
      <c r="C5982" s="637">
        <v>0</v>
      </c>
      <c r="D5982" s="635"/>
    </row>
    <row r="5983" spans="1:4" x14ac:dyDescent="0.2">
      <c r="A5983" s="635" t="s">
        <v>6298</v>
      </c>
      <c r="B5983" s="636">
        <v>924</v>
      </c>
      <c r="C5983" s="637">
        <v>0</v>
      </c>
      <c r="D5983" s="635"/>
    </row>
    <row r="5984" spans="1:4" x14ac:dyDescent="0.2">
      <c r="A5984" s="635" t="s">
        <v>6299</v>
      </c>
      <c r="B5984" s="636">
        <v>364</v>
      </c>
      <c r="C5984" s="637">
        <v>0</v>
      </c>
      <c r="D5984" s="635"/>
    </row>
    <row r="5985" spans="1:4" x14ac:dyDescent="0.2">
      <c r="A5985" s="635" t="s">
        <v>6300</v>
      </c>
      <c r="B5985" s="636">
        <v>187</v>
      </c>
      <c r="C5985" s="637">
        <v>306.51</v>
      </c>
      <c r="D5985" s="635"/>
    </row>
    <row r="5986" spans="1:4" x14ac:dyDescent="0.2">
      <c r="A5986" s="635" t="s">
        <v>6301</v>
      </c>
      <c r="B5986" s="636">
        <v>397</v>
      </c>
      <c r="C5986" s="637">
        <v>0</v>
      </c>
      <c r="D5986" s="635"/>
    </row>
    <row r="5987" spans="1:4" x14ac:dyDescent="0.2">
      <c r="A5987" s="635" t="s">
        <v>6302</v>
      </c>
      <c r="B5987" s="636">
        <v>690</v>
      </c>
      <c r="C5987" s="637">
        <v>0</v>
      </c>
      <c r="D5987" s="635"/>
    </row>
    <row r="5988" spans="1:4" x14ac:dyDescent="0.2">
      <c r="A5988" s="635" t="s">
        <v>6303</v>
      </c>
      <c r="B5988" s="636">
        <v>239</v>
      </c>
      <c r="C5988" s="637">
        <v>0</v>
      </c>
      <c r="D5988" s="635"/>
    </row>
    <row r="5989" spans="1:4" x14ac:dyDescent="0.2">
      <c r="A5989" s="635" t="s">
        <v>6304</v>
      </c>
      <c r="B5989" s="636">
        <v>223</v>
      </c>
      <c r="C5989" s="637">
        <v>0</v>
      </c>
      <c r="D5989" s="635"/>
    </row>
    <row r="5990" spans="1:4" x14ac:dyDescent="0.2">
      <c r="A5990" s="635" t="s">
        <v>6305</v>
      </c>
      <c r="B5990" s="636">
        <v>267</v>
      </c>
      <c r="C5990" s="637">
        <v>157.71</v>
      </c>
      <c r="D5990" s="635"/>
    </row>
    <row r="5991" spans="1:4" x14ac:dyDescent="0.2">
      <c r="A5991" s="635" t="s">
        <v>6306</v>
      </c>
      <c r="B5991" s="636">
        <v>450</v>
      </c>
      <c r="C5991" s="637">
        <v>0</v>
      </c>
      <c r="D5991" s="635"/>
    </row>
    <row r="5992" spans="1:4" x14ac:dyDescent="0.2">
      <c r="A5992" s="635" t="s">
        <v>6307</v>
      </c>
      <c r="B5992" s="636">
        <v>894</v>
      </c>
      <c r="C5992" s="637">
        <v>0</v>
      </c>
      <c r="D5992" s="635"/>
    </row>
    <row r="5993" spans="1:4" x14ac:dyDescent="0.2">
      <c r="A5993" s="635" t="s">
        <v>6308</v>
      </c>
      <c r="B5993" s="636">
        <v>429</v>
      </c>
      <c r="C5993" s="637">
        <v>0</v>
      </c>
      <c r="D5993" s="635"/>
    </row>
    <row r="5994" spans="1:4" x14ac:dyDescent="0.2">
      <c r="A5994" s="635" t="s">
        <v>6309</v>
      </c>
      <c r="B5994" s="636">
        <v>102</v>
      </c>
      <c r="C5994" s="637">
        <v>0</v>
      </c>
      <c r="D5994" s="635"/>
    </row>
    <row r="5995" spans="1:4" x14ac:dyDescent="0.2">
      <c r="A5995" s="635" t="s">
        <v>6310</v>
      </c>
      <c r="B5995" s="636">
        <v>326</v>
      </c>
      <c r="C5995" s="637">
        <v>0</v>
      </c>
      <c r="D5995" s="635"/>
    </row>
    <row r="5996" spans="1:4" x14ac:dyDescent="0.2">
      <c r="A5996" s="635" t="s">
        <v>6311</v>
      </c>
      <c r="B5996" s="636">
        <v>196</v>
      </c>
      <c r="C5996" s="637">
        <v>246.63</v>
      </c>
      <c r="D5996" s="635"/>
    </row>
    <row r="5997" spans="1:4" x14ac:dyDescent="0.2">
      <c r="A5997" s="635" t="s">
        <v>6312</v>
      </c>
      <c r="B5997" s="636">
        <v>298</v>
      </c>
      <c r="C5997" s="637">
        <v>117.78</v>
      </c>
      <c r="D5997" s="635"/>
    </row>
    <row r="5998" spans="1:4" x14ac:dyDescent="0.2">
      <c r="A5998" s="635" t="s">
        <v>6313</v>
      </c>
      <c r="B5998" s="636">
        <v>162</v>
      </c>
      <c r="C5998" s="637">
        <v>0</v>
      </c>
      <c r="D5998" s="635"/>
    </row>
    <row r="5999" spans="1:4" x14ac:dyDescent="0.2">
      <c r="A5999" s="635" t="s">
        <v>6314</v>
      </c>
      <c r="B5999" s="636">
        <v>242</v>
      </c>
      <c r="C5999" s="637">
        <v>0</v>
      </c>
      <c r="D5999" s="635"/>
    </row>
    <row r="6000" spans="1:4" x14ac:dyDescent="0.2">
      <c r="A6000" s="635" t="s">
        <v>6315</v>
      </c>
      <c r="B6000" s="636">
        <v>347</v>
      </c>
      <c r="C6000" s="637">
        <v>0</v>
      </c>
      <c r="D6000" s="635"/>
    </row>
    <row r="6001" spans="1:4" x14ac:dyDescent="0.2">
      <c r="A6001" s="635" t="s">
        <v>6316</v>
      </c>
      <c r="B6001" s="636">
        <v>661</v>
      </c>
      <c r="C6001" s="637">
        <v>0</v>
      </c>
      <c r="D6001" s="635"/>
    </row>
    <row r="6002" spans="1:4" x14ac:dyDescent="0.2">
      <c r="A6002" s="635" t="s">
        <v>6317</v>
      </c>
      <c r="B6002" s="636">
        <v>335</v>
      </c>
      <c r="C6002" s="637">
        <v>0</v>
      </c>
      <c r="D6002" s="635"/>
    </row>
    <row r="6003" spans="1:4" x14ac:dyDescent="0.2">
      <c r="A6003" s="635" t="s">
        <v>6318</v>
      </c>
      <c r="B6003" s="636">
        <v>395</v>
      </c>
      <c r="C6003" s="637">
        <v>0</v>
      </c>
      <c r="D6003" s="635"/>
    </row>
    <row r="6004" spans="1:4" x14ac:dyDescent="0.2">
      <c r="A6004" s="635" t="s">
        <v>6319</v>
      </c>
      <c r="B6004" s="636">
        <v>365</v>
      </c>
      <c r="C6004" s="637">
        <v>1305.28</v>
      </c>
      <c r="D6004" s="635"/>
    </row>
    <row r="6005" spans="1:4" x14ac:dyDescent="0.2">
      <c r="A6005" s="635" t="s">
        <v>6320</v>
      </c>
      <c r="B6005" s="636">
        <v>179</v>
      </c>
      <c r="C6005" s="637">
        <v>44.17</v>
      </c>
      <c r="D6005" s="635"/>
    </row>
    <row r="6006" spans="1:4" x14ac:dyDescent="0.2">
      <c r="A6006" s="635" t="s">
        <v>6321</v>
      </c>
      <c r="B6006" s="636">
        <v>498</v>
      </c>
      <c r="C6006" s="637">
        <v>71.97</v>
      </c>
      <c r="D6006" s="635"/>
    </row>
    <row r="6007" spans="1:4" x14ac:dyDescent="0.2">
      <c r="A6007" s="635" t="s">
        <v>6322</v>
      </c>
      <c r="B6007" s="636">
        <v>644</v>
      </c>
      <c r="C6007" s="637">
        <v>0</v>
      </c>
      <c r="D6007" s="635"/>
    </row>
    <row r="6008" spans="1:4" x14ac:dyDescent="0.2">
      <c r="A6008" s="635" t="s">
        <v>6323</v>
      </c>
      <c r="B6008" s="636">
        <v>647</v>
      </c>
      <c r="C6008" s="637">
        <v>0</v>
      </c>
      <c r="D6008" s="635"/>
    </row>
    <row r="6009" spans="1:4" x14ac:dyDescent="0.2">
      <c r="A6009" s="635" t="s">
        <v>6324</v>
      </c>
      <c r="B6009" s="636">
        <v>317</v>
      </c>
      <c r="C6009" s="637">
        <v>0</v>
      </c>
      <c r="D6009" s="635"/>
    </row>
    <row r="6010" spans="1:4" x14ac:dyDescent="0.2">
      <c r="A6010" s="635" t="s">
        <v>6325</v>
      </c>
      <c r="B6010" s="636">
        <v>354</v>
      </c>
      <c r="C6010" s="637">
        <v>0</v>
      </c>
      <c r="D6010" s="635"/>
    </row>
    <row r="6011" spans="1:4" x14ac:dyDescent="0.2">
      <c r="A6011" s="635" t="s">
        <v>6326</v>
      </c>
      <c r="B6011" s="636">
        <v>414</v>
      </c>
      <c r="C6011" s="637">
        <v>0</v>
      </c>
      <c r="D6011" s="635"/>
    </row>
    <row r="6012" spans="1:4" x14ac:dyDescent="0.2">
      <c r="A6012" s="635" t="s">
        <v>6327</v>
      </c>
      <c r="B6012" s="636">
        <v>76</v>
      </c>
      <c r="C6012" s="637">
        <v>130.9</v>
      </c>
      <c r="D6012" s="635"/>
    </row>
    <row r="6013" spans="1:4" x14ac:dyDescent="0.2">
      <c r="A6013" s="635" t="s">
        <v>6328</v>
      </c>
      <c r="B6013" s="636">
        <v>601</v>
      </c>
      <c r="C6013" s="637">
        <v>0</v>
      </c>
      <c r="D6013" s="635"/>
    </row>
    <row r="6014" spans="1:4" x14ac:dyDescent="0.2">
      <c r="A6014" s="635" t="s">
        <v>6329</v>
      </c>
      <c r="B6014" s="636">
        <v>176</v>
      </c>
      <c r="C6014" s="637">
        <v>0</v>
      </c>
      <c r="D6014" s="635"/>
    </row>
    <row r="6015" spans="1:4" x14ac:dyDescent="0.2">
      <c r="A6015" s="635" t="s">
        <v>6330</v>
      </c>
      <c r="B6015" s="636">
        <v>342</v>
      </c>
      <c r="C6015" s="637">
        <v>0</v>
      </c>
      <c r="D6015" s="635"/>
    </row>
    <row r="6016" spans="1:4" x14ac:dyDescent="0.2">
      <c r="A6016" s="635" t="s">
        <v>6331</v>
      </c>
      <c r="B6016" s="636">
        <v>412</v>
      </c>
      <c r="C6016" s="637">
        <v>0</v>
      </c>
      <c r="D6016" s="635"/>
    </row>
    <row r="6017" spans="1:4" x14ac:dyDescent="0.2">
      <c r="A6017" s="635" t="s">
        <v>6332</v>
      </c>
      <c r="B6017" s="636">
        <v>431</v>
      </c>
      <c r="C6017" s="637">
        <v>0</v>
      </c>
      <c r="D6017" s="635"/>
    </row>
    <row r="6018" spans="1:4" x14ac:dyDescent="0.2">
      <c r="A6018" s="635" t="s">
        <v>6333</v>
      </c>
      <c r="B6018" s="636">
        <v>704</v>
      </c>
      <c r="C6018" s="637">
        <v>0</v>
      </c>
      <c r="D6018" s="635"/>
    </row>
    <row r="6019" spans="1:4" x14ac:dyDescent="0.2">
      <c r="A6019" s="635" t="s">
        <v>6334</v>
      </c>
      <c r="B6019" s="636">
        <v>368</v>
      </c>
      <c r="C6019" s="637">
        <v>0</v>
      </c>
      <c r="D6019" s="635"/>
    </row>
    <row r="6020" spans="1:4" x14ac:dyDescent="0.2">
      <c r="A6020" s="635" t="s">
        <v>6335</v>
      </c>
      <c r="B6020" s="636">
        <v>537</v>
      </c>
      <c r="C6020" s="637">
        <v>0</v>
      </c>
      <c r="D6020" s="635"/>
    </row>
    <row r="6021" spans="1:4" x14ac:dyDescent="0.2">
      <c r="A6021" s="635" t="s">
        <v>6336</v>
      </c>
      <c r="B6021" s="636">
        <v>595</v>
      </c>
      <c r="C6021" s="637">
        <v>0</v>
      </c>
      <c r="D6021" s="635"/>
    </row>
    <row r="6022" spans="1:4" x14ac:dyDescent="0.2">
      <c r="A6022" s="635" t="s">
        <v>6337</v>
      </c>
      <c r="B6022" s="636">
        <v>510</v>
      </c>
      <c r="C6022" s="637">
        <v>0</v>
      </c>
      <c r="D6022" s="635"/>
    </row>
    <row r="6023" spans="1:4" x14ac:dyDescent="0.2">
      <c r="A6023" s="635" t="s">
        <v>6338</v>
      </c>
      <c r="B6023" s="636">
        <v>416</v>
      </c>
      <c r="C6023" s="637">
        <v>0</v>
      </c>
      <c r="D6023" s="635"/>
    </row>
    <row r="6024" spans="1:4" x14ac:dyDescent="0.2">
      <c r="A6024" s="635" t="s">
        <v>6339</v>
      </c>
      <c r="B6024" s="636">
        <v>423</v>
      </c>
      <c r="C6024" s="637">
        <v>0</v>
      </c>
      <c r="D6024" s="635"/>
    </row>
    <row r="6025" spans="1:4" x14ac:dyDescent="0.2">
      <c r="A6025" s="635" t="s">
        <v>6340</v>
      </c>
      <c r="B6025" s="636">
        <v>192</v>
      </c>
      <c r="C6025" s="637">
        <v>0</v>
      </c>
      <c r="D6025" s="635"/>
    </row>
    <row r="6026" spans="1:4" x14ac:dyDescent="0.2">
      <c r="A6026" s="635" t="s">
        <v>6341</v>
      </c>
      <c r="B6026" s="636">
        <v>700</v>
      </c>
      <c r="C6026" s="637">
        <v>0</v>
      </c>
      <c r="D6026" s="635"/>
    </row>
    <row r="6027" spans="1:4" x14ac:dyDescent="0.2">
      <c r="A6027" s="635" t="s">
        <v>6342</v>
      </c>
      <c r="B6027" s="636">
        <v>200</v>
      </c>
      <c r="C6027" s="637">
        <v>0</v>
      </c>
      <c r="D6027" s="635"/>
    </row>
    <row r="6028" spans="1:4" x14ac:dyDescent="0.2">
      <c r="A6028" s="635" t="s">
        <v>6343</v>
      </c>
      <c r="B6028" s="636">
        <v>353</v>
      </c>
      <c r="C6028" s="637">
        <v>0</v>
      </c>
      <c r="D6028" s="635"/>
    </row>
    <row r="6029" spans="1:4" x14ac:dyDescent="0.2">
      <c r="A6029" s="635" t="s">
        <v>6344</v>
      </c>
      <c r="B6029" s="636">
        <v>715</v>
      </c>
      <c r="C6029" s="637">
        <v>0</v>
      </c>
      <c r="D6029" s="635"/>
    </row>
    <row r="6030" spans="1:4" x14ac:dyDescent="0.2">
      <c r="A6030" s="635" t="s">
        <v>6345</v>
      </c>
      <c r="B6030" s="636">
        <v>580</v>
      </c>
      <c r="C6030" s="637">
        <v>0</v>
      </c>
      <c r="D6030" s="635"/>
    </row>
    <row r="6031" spans="1:4" x14ac:dyDescent="0.2">
      <c r="A6031" s="635" t="s">
        <v>6346</v>
      </c>
      <c r="B6031" s="636">
        <v>242</v>
      </c>
      <c r="C6031" s="637">
        <v>0</v>
      </c>
      <c r="D6031" s="635"/>
    </row>
    <row r="6032" spans="1:4" x14ac:dyDescent="0.2">
      <c r="A6032" s="635" t="s">
        <v>6347</v>
      </c>
      <c r="B6032" s="636">
        <v>446</v>
      </c>
      <c r="C6032" s="637">
        <v>0</v>
      </c>
      <c r="D6032" s="635"/>
    </row>
    <row r="6033" spans="1:4" x14ac:dyDescent="0.2">
      <c r="A6033" s="635" t="s">
        <v>6348</v>
      </c>
      <c r="B6033" s="636">
        <v>38</v>
      </c>
      <c r="C6033" s="637">
        <v>118.27</v>
      </c>
      <c r="D6033" s="635" t="s">
        <v>344</v>
      </c>
    </row>
    <row r="6034" spans="1:4" x14ac:dyDescent="0.2">
      <c r="A6034" s="635" t="s">
        <v>6349</v>
      </c>
      <c r="B6034" s="636">
        <v>206</v>
      </c>
      <c r="C6034" s="637">
        <v>179.18</v>
      </c>
      <c r="D6034" s="635"/>
    </row>
    <row r="6035" spans="1:4" x14ac:dyDescent="0.2">
      <c r="A6035" s="635" t="s">
        <v>6350</v>
      </c>
      <c r="B6035" s="636">
        <v>543</v>
      </c>
      <c r="C6035" s="637">
        <v>0</v>
      </c>
      <c r="D6035" s="635"/>
    </row>
    <row r="6036" spans="1:4" x14ac:dyDescent="0.2">
      <c r="A6036" s="635" t="s">
        <v>6351</v>
      </c>
      <c r="B6036" s="636">
        <v>464</v>
      </c>
      <c r="C6036" s="637">
        <v>0</v>
      </c>
      <c r="D6036" s="635"/>
    </row>
    <row r="6037" spans="1:4" x14ac:dyDescent="0.2">
      <c r="A6037" s="635" t="s">
        <v>6352</v>
      </c>
      <c r="B6037" s="636">
        <v>503</v>
      </c>
      <c r="C6037" s="637">
        <v>0</v>
      </c>
      <c r="D6037" s="635"/>
    </row>
    <row r="6038" spans="1:4" x14ac:dyDescent="0.2">
      <c r="A6038" s="635" t="s">
        <v>6353</v>
      </c>
      <c r="B6038" s="636">
        <v>601</v>
      </c>
      <c r="C6038" s="637">
        <v>0</v>
      </c>
      <c r="D6038" s="635"/>
    </row>
    <row r="6039" spans="1:4" x14ac:dyDescent="0.2">
      <c r="A6039" s="635" t="s">
        <v>6354</v>
      </c>
      <c r="B6039" s="636">
        <v>466</v>
      </c>
      <c r="C6039" s="637">
        <v>0</v>
      </c>
      <c r="D6039" s="635"/>
    </row>
    <row r="6040" spans="1:4" x14ac:dyDescent="0.2">
      <c r="A6040" s="635" t="s">
        <v>6355</v>
      </c>
      <c r="B6040" s="636">
        <v>310</v>
      </c>
      <c r="C6040" s="637">
        <v>581.39</v>
      </c>
      <c r="D6040" s="635"/>
    </row>
    <row r="6041" spans="1:4" x14ac:dyDescent="0.2">
      <c r="A6041" s="635" t="s">
        <v>6356</v>
      </c>
      <c r="B6041" s="636">
        <v>304</v>
      </c>
      <c r="C6041" s="637">
        <v>932.32</v>
      </c>
      <c r="D6041" s="635"/>
    </row>
    <row r="6042" spans="1:4" x14ac:dyDescent="0.2">
      <c r="A6042" s="635" t="s">
        <v>6357</v>
      </c>
      <c r="B6042" s="636">
        <v>462</v>
      </c>
      <c r="C6042" s="637">
        <v>7.17</v>
      </c>
      <c r="D6042" s="635"/>
    </row>
    <row r="6043" spans="1:4" x14ac:dyDescent="0.2">
      <c r="A6043" s="635" t="s">
        <v>6358</v>
      </c>
      <c r="B6043" s="636">
        <v>968</v>
      </c>
      <c r="C6043" s="637">
        <v>0</v>
      </c>
      <c r="D6043" s="635"/>
    </row>
    <row r="6044" spans="1:4" x14ac:dyDescent="0.2">
      <c r="A6044" s="635" t="s">
        <v>6359</v>
      </c>
      <c r="B6044" s="636">
        <v>189</v>
      </c>
      <c r="C6044" s="637">
        <v>65.38</v>
      </c>
      <c r="D6044" s="635"/>
    </row>
    <row r="6045" spans="1:4" x14ac:dyDescent="0.2">
      <c r="A6045" s="635" t="s">
        <v>6360</v>
      </c>
      <c r="B6045" s="636">
        <v>401</v>
      </c>
      <c r="C6045" s="637">
        <v>199.71</v>
      </c>
      <c r="D6045" s="635"/>
    </row>
    <row r="6046" spans="1:4" x14ac:dyDescent="0.2">
      <c r="A6046" s="635" t="s">
        <v>6361</v>
      </c>
      <c r="B6046" s="636">
        <v>346</v>
      </c>
      <c r="C6046" s="637">
        <v>0</v>
      </c>
      <c r="D6046" s="635"/>
    </row>
    <row r="6047" spans="1:4" x14ac:dyDescent="0.2">
      <c r="A6047" s="635" t="s">
        <v>6362</v>
      </c>
      <c r="B6047" s="636">
        <v>368</v>
      </c>
      <c r="C6047" s="637">
        <v>0</v>
      </c>
      <c r="D6047" s="635"/>
    </row>
    <row r="6048" spans="1:4" x14ac:dyDescent="0.2">
      <c r="A6048" s="635" t="s">
        <v>6363</v>
      </c>
      <c r="B6048" s="636">
        <v>329</v>
      </c>
      <c r="C6048" s="637">
        <v>0</v>
      </c>
      <c r="D6048" s="635"/>
    </row>
    <row r="6049" spans="1:4" x14ac:dyDescent="0.2">
      <c r="A6049" s="635" t="s">
        <v>6364</v>
      </c>
      <c r="B6049" s="636">
        <v>168</v>
      </c>
      <c r="C6049" s="637">
        <v>157.72999999999999</v>
      </c>
      <c r="D6049" s="635"/>
    </row>
    <row r="6050" spans="1:4" x14ac:dyDescent="0.2">
      <c r="A6050" s="635" t="s">
        <v>6365</v>
      </c>
      <c r="B6050" s="636">
        <v>265</v>
      </c>
      <c r="C6050" s="637">
        <v>50.55</v>
      </c>
      <c r="D6050" s="635"/>
    </row>
    <row r="6051" spans="1:4" x14ac:dyDescent="0.2">
      <c r="A6051" s="635" t="s">
        <v>6366</v>
      </c>
      <c r="B6051" s="636">
        <v>755</v>
      </c>
      <c r="C6051" s="637">
        <v>0</v>
      </c>
      <c r="D6051" s="635"/>
    </row>
    <row r="6052" spans="1:4" x14ac:dyDescent="0.2">
      <c r="A6052" s="635" t="s">
        <v>6367</v>
      </c>
      <c r="B6052" s="636">
        <v>685</v>
      </c>
      <c r="C6052" s="637">
        <v>0</v>
      </c>
      <c r="D6052" s="635"/>
    </row>
    <row r="6053" spans="1:4" x14ac:dyDescent="0.2">
      <c r="A6053" s="635" t="s">
        <v>6368</v>
      </c>
      <c r="B6053" s="636">
        <v>484</v>
      </c>
      <c r="C6053" s="637">
        <v>121.59</v>
      </c>
      <c r="D6053" s="635"/>
    </row>
    <row r="6054" spans="1:4" x14ac:dyDescent="0.2">
      <c r="A6054" s="635" t="s">
        <v>6369</v>
      </c>
      <c r="B6054" s="636">
        <v>379</v>
      </c>
      <c r="C6054" s="637">
        <v>0</v>
      </c>
      <c r="D6054" s="635"/>
    </row>
    <row r="6055" spans="1:4" x14ac:dyDescent="0.2">
      <c r="A6055" s="635" t="s">
        <v>6370</v>
      </c>
      <c r="B6055" s="636">
        <v>255</v>
      </c>
      <c r="C6055" s="637">
        <v>0</v>
      </c>
      <c r="D6055" s="635"/>
    </row>
    <row r="6056" spans="1:4" x14ac:dyDescent="0.2">
      <c r="A6056" s="635" t="s">
        <v>6371</v>
      </c>
      <c r="B6056" s="636">
        <v>582</v>
      </c>
      <c r="C6056" s="637">
        <v>0</v>
      </c>
      <c r="D6056" s="635"/>
    </row>
    <row r="6057" spans="1:4" x14ac:dyDescent="0.2">
      <c r="A6057" s="635" t="s">
        <v>6372</v>
      </c>
      <c r="B6057" s="636">
        <v>292</v>
      </c>
      <c r="C6057" s="637">
        <v>20.78</v>
      </c>
      <c r="D6057" s="635"/>
    </row>
    <row r="6058" spans="1:4" x14ac:dyDescent="0.2">
      <c r="A6058" s="635" t="s">
        <v>6373</v>
      </c>
      <c r="B6058" s="636">
        <v>192</v>
      </c>
      <c r="C6058" s="637">
        <v>0</v>
      </c>
      <c r="D6058" s="635"/>
    </row>
    <row r="6059" spans="1:4" x14ac:dyDescent="0.2">
      <c r="A6059" s="635" t="s">
        <v>6374</v>
      </c>
      <c r="B6059" s="636">
        <v>131</v>
      </c>
      <c r="C6059" s="637">
        <v>0</v>
      </c>
      <c r="D6059" s="635"/>
    </row>
    <row r="6060" spans="1:4" x14ac:dyDescent="0.2">
      <c r="A6060" s="635" t="s">
        <v>6375</v>
      </c>
      <c r="B6060" s="636">
        <v>503</v>
      </c>
      <c r="C6060" s="637">
        <v>0</v>
      </c>
      <c r="D6060" s="635"/>
    </row>
    <row r="6061" spans="1:4" x14ac:dyDescent="0.2">
      <c r="A6061" s="635" t="s">
        <v>6376</v>
      </c>
      <c r="B6061" s="636">
        <v>247</v>
      </c>
      <c r="C6061" s="637">
        <v>540.20000000000005</v>
      </c>
      <c r="D6061" s="635"/>
    </row>
    <row r="6062" spans="1:4" x14ac:dyDescent="0.2">
      <c r="A6062" s="635" t="s">
        <v>6377</v>
      </c>
      <c r="B6062" s="636">
        <v>500</v>
      </c>
      <c r="C6062" s="637">
        <v>1.91</v>
      </c>
      <c r="D6062" s="635"/>
    </row>
    <row r="6063" spans="1:4" x14ac:dyDescent="0.2">
      <c r="A6063" s="635" t="s">
        <v>6378</v>
      </c>
      <c r="B6063" s="636">
        <v>219</v>
      </c>
      <c r="C6063" s="637">
        <v>0</v>
      </c>
      <c r="D6063" s="635"/>
    </row>
    <row r="6064" spans="1:4" x14ac:dyDescent="0.2">
      <c r="A6064" s="635" t="s">
        <v>6379</v>
      </c>
      <c r="B6064" s="636">
        <v>464</v>
      </c>
      <c r="C6064" s="637">
        <v>0</v>
      </c>
      <c r="D6064" s="635"/>
    </row>
    <row r="6065" spans="1:4" x14ac:dyDescent="0.2">
      <c r="A6065" s="635" t="s">
        <v>6380</v>
      </c>
      <c r="B6065" s="636">
        <v>335</v>
      </c>
      <c r="C6065" s="637">
        <v>0</v>
      </c>
      <c r="D6065" s="635"/>
    </row>
    <row r="6066" spans="1:4" x14ac:dyDescent="0.2">
      <c r="A6066" s="635" t="s">
        <v>6381</v>
      </c>
      <c r="B6066" s="636">
        <v>587</v>
      </c>
      <c r="C6066" s="637">
        <v>0</v>
      </c>
      <c r="D6066" s="635"/>
    </row>
    <row r="6067" spans="1:4" x14ac:dyDescent="0.2">
      <c r="A6067" s="635" t="s">
        <v>6382</v>
      </c>
      <c r="B6067" s="636">
        <v>226</v>
      </c>
      <c r="C6067" s="637">
        <v>0</v>
      </c>
      <c r="D6067" s="635"/>
    </row>
    <row r="6068" spans="1:4" x14ac:dyDescent="0.2">
      <c r="A6068" s="635" t="s">
        <v>6383</v>
      </c>
      <c r="B6068" s="636">
        <v>350</v>
      </c>
      <c r="C6068" s="637">
        <v>0</v>
      </c>
      <c r="D6068" s="635"/>
    </row>
    <row r="6069" spans="1:4" x14ac:dyDescent="0.2">
      <c r="A6069" s="635" t="s">
        <v>6384</v>
      </c>
      <c r="B6069" s="636">
        <v>347</v>
      </c>
      <c r="C6069" s="637">
        <v>726.6</v>
      </c>
      <c r="D6069" s="635"/>
    </row>
    <row r="6070" spans="1:4" x14ac:dyDescent="0.2">
      <c r="A6070" s="635" t="s">
        <v>6385</v>
      </c>
      <c r="B6070" s="636">
        <v>123</v>
      </c>
      <c r="C6070" s="637">
        <v>339.77</v>
      </c>
      <c r="D6070" s="635"/>
    </row>
    <row r="6071" spans="1:4" x14ac:dyDescent="0.2">
      <c r="A6071" s="635" t="s">
        <v>6386</v>
      </c>
      <c r="B6071" s="636">
        <v>417</v>
      </c>
      <c r="C6071" s="637">
        <v>0</v>
      </c>
      <c r="D6071" s="635"/>
    </row>
    <row r="6072" spans="1:4" x14ac:dyDescent="0.2">
      <c r="A6072" s="635" t="s">
        <v>6387</v>
      </c>
      <c r="B6072" s="636">
        <v>233</v>
      </c>
      <c r="C6072" s="637">
        <v>74.52</v>
      </c>
      <c r="D6072" s="635"/>
    </row>
    <row r="6073" spans="1:4" x14ac:dyDescent="0.2">
      <c r="A6073" s="635" t="s">
        <v>6388</v>
      </c>
      <c r="B6073" s="636">
        <v>223</v>
      </c>
      <c r="C6073" s="637">
        <v>0</v>
      </c>
      <c r="D6073" s="635"/>
    </row>
    <row r="6074" spans="1:4" x14ac:dyDescent="0.2">
      <c r="A6074" s="635" t="s">
        <v>6389</v>
      </c>
      <c r="B6074" s="636">
        <v>315</v>
      </c>
      <c r="C6074" s="637">
        <v>0</v>
      </c>
      <c r="D6074" s="635"/>
    </row>
    <row r="6075" spans="1:4" x14ac:dyDescent="0.2">
      <c r="A6075" s="635" t="s">
        <v>6390</v>
      </c>
      <c r="B6075" s="636">
        <v>377</v>
      </c>
      <c r="C6075" s="637">
        <v>0</v>
      </c>
      <c r="D6075" s="635"/>
    </row>
    <row r="6076" spans="1:4" x14ac:dyDescent="0.2">
      <c r="A6076" s="635" t="s">
        <v>6391</v>
      </c>
      <c r="B6076" s="636">
        <v>232</v>
      </c>
      <c r="C6076" s="637">
        <v>0</v>
      </c>
      <c r="D6076" s="635"/>
    </row>
    <row r="6077" spans="1:4" x14ac:dyDescent="0.2">
      <c r="A6077" s="635" t="s">
        <v>6392</v>
      </c>
      <c r="B6077" s="636">
        <v>272</v>
      </c>
      <c r="C6077" s="637">
        <v>0</v>
      </c>
      <c r="D6077" s="635"/>
    </row>
    <row r="6078" spans="1:4" x14ac:dyDescent="0.2">
      <c r="A6078" s="635" t="s">
        <v>6393</v>
      </c>
      <c r="B6078" s="636">
        <v>310</v>
      </c>
      <c r="C6078" s="637">
        <v>0</v>
      </c>
      <c r="D6078" s="635"/>
    </row>
    <row r="6079" spans="1:4" x14ac:dyDescent="0.2">
      <c r="A6079" s="635" t="s">
        <v>6394</v>
      </c>
      <c r="B6079" s="636">
        <v>291</v>
      </c>
      <c r="C6079" s="637">
        <v>0</v>
      </c>
      <c r="D6079" s="635"/>
    </row>
    <row r="6080" spans="1:4" x14ac:dyDescent="0.2">
      <c r="A6080" s="635" t="s">
        <v>6395</v>
      </c>
      <c r="B6080" s="636">
        <v>553</v>
      </c>
      <c r="C6080" s="637">
        <v>0</v>
      </c>
      <c r="D6080" s="635"/>
    </row>
    <row r="6081" spans="1:4" x14ac:dyDescent="0.2">
      <c r="A6081" s="635" t="s">
        <v>6396</v>
      </c>
      <c r="B6081" s="636">
        <v>231</v>
      </c>
      <c r="C6081" s="637">
        <v>1.05</v>
      </c>
      <c r="D6081" s="635"/>
    </row>
    <row r="6082" spans="1:4" x14ac:dyDescent="0.2">
      <c r="A6082" s="635" t="s">
        <v>6397</v>
      </c>
      <c r="B6082" s="636">
        <v>254</v>
      </c>
      <c r="C6082" s="637">
        <v>0</v>
      </c>
      <c r="D6082" s="635"/>
    </row>
    <row r="6083" spans="1:4" x14ac:dyDescent="0.2">
      <c r="A6083" s="635" t="s">
        <v>6398</v>
      </c>
      <c r="B6083" s="636">
        <v>412</v>
      </c>
      <c r="C6083" s="637">
        <v>0</v>
      </c>
      <c r="D6083" s="635"/>
    </row>
    <row r="6084" spans="1:4" x14ac:dyDescent="0.2">
      <c r="A6084" s="635" t="s">
        <v>6399</v>
      </c>
      <c r="B6084" s="636">
        <v>155</v>
      </c>
      <c r="C6084" s="637">
        <v>77.53</v>
      </c>
      <c r="D6084" s="635"/>
    </row>
    <row r="6085" spans="1:4" x14ac:dyDescent="0.2">
      <c r="A6085" s="635" t="s">
        <v>6400</v>
      </c>
      <c r="B6085" s="636">
        <v>399</v>
      </c>
      <c r="C6085" s="637">
        <v>0</v>
      </c>
      <c r="D6085" s="635"/>
    </row>
    <row r="6086" spans="1:4" x14ac:dyDescent="0.2">
      <c r="A6086" s="635" t="s">
        <v>6401</v>
      </c>
      <c r="B6086" s="636">
        <v>171</v>
      </c>
      <c r="C6086" s="637">
        <v>0</v>
      </c>
      <c r="D6086" s="635"/>
    </row>
    <row r="6087" spans="1:4" x14ac:dyDescent="0.2">
      <c r="A6087" s="635" t="s">
        <v>6402</v>
      </c>
      <c r="B6087" s="636">
        <v>130</v>
      </c>
      <c r="C6087" s="637">
        <v>0</v>
      </c>
      <c r="D6087" s="635"/>
    </row>
    <row r="6088" spans="1:4" x14ac:dyDescent="0.2">
      <c r="A6088" s="635" t="s">
        <v>6403</v>
      </c>
      <c r="B6088" s="636">
        <v>410</v>
      </c>
      <c r="C6088" s="637">
        <v>123.46</v>
      </c>
      <c r="D6088" s="635"/>
    </row>
    <row r="6089" spans="1:4" x14ac:dyDescent="0.2">
      <c r="A6089" s="635" t="s">
        <v>6404</v>
      </c>
      <c r="B6089" s="636">
        <v>435</v>
      </c>
      <c r="C6089" s="637">
        <v>0</v>
      </c>
      <c r="D6089" s="635"/>
    </row>
    <row r="6090" spans="1:4" x14ac:dyDescent="0.2">
      <c r="A6090" s="635" t="s">
        <v>6405</v>
      </c>
      <c r="B6090" s="636">
        <v>479</v>
      </c>
      <c r="C6090" s="637">
        <v>0</v>
      </c>
      <c r="D6090" s="635"/>
    </row>
    <row r="6091" spans="1:4" x14ac:dyDescent="0.2">
      <c r="A6091" s="635" t="s">
        <v>6406</v>
      </c>
      <c r="B6091" s="636">
        <v>427</v>
      </c>
      <c r="C6091" s="637">
        <v>0</v>
      </c>
      <c r="D6091" s="635"/>
    </row>
    <row r="6092" spans="1:4" x14ac:dyDescent="0.2">
      <c r="A6092" s="635" t="s">
        <v>6407</v>
      </c>
      <c r="B6092" s="636">
        <v>759</v>
      </c>
      <c r="C6092" s="637">
        <v>0</v>
      </c>
      <c r="D6092" s="635"/>
    </row>
    <row r="6093" spans="1:4" x14ac:dyDescent="0.2">
      <c r="A6093" s="635" t="s">
        <v>6408</v>
      </c>
      <c r="B6093" s="636">
        <v>419</v>
      </c>
      <c r="C6093" s="637">
        <v>0</v>
      </c>
      <c r="D6093" s="635"/>
    </row>
    <row r="6094" spans="1:4" x14ac:dyDescent="0.2">
      <c r="A6094" s="635" t="s">
        <v>6409</v>
      </c>
      <c r="B6094" s="636">
        <v>281</v>
      </c>
      <c r="C6094" s="637">
        <v>0</v>
      </c>
      <c r="D6094" s="635"/>
    </row>
    <row r="6095" spans="1:4" x14ac:dyDescent="0.2">
      <c r="A6095" s="635" t="s">
        <v>6410</v>
      </c>
      <c r="B6095" s="636">
        <v>133</v>
      </c>
      <c r="C6095" s="637">
        <v>42.93</v>
      </c>
      <c r="D6095" s="635"/>
    </row>
    <row r="6096" spans="1:4" x14ac:dyDescent="0.2">
      <c r="A6096" s="635" t="s">
        <v>6411</v>
      </c>
      <c r="B6096" s="636">
        <v>404</v>
      </c>
      <c r="C6096" s="637">
        <v>0</v>
      </c>
      <c r="D6096" s="635"/>
    </row>
    <row r="6097" spans="1:4" x14ac:dyDescent="0.2">
      <c r="A6097" s="635" t="s">
        <v>6412</v>
      </c>
      <c r="B6097" s="636">
        <v>274</v>
      </c>
      <c r="C6097" s="637">
        <v>0</v>
      </c>
      <c r="D6097" s="635"/>
    </row>
    <row r="6098" spans="1:4" x14ac:dyDescent="0.2">
      <c r="A6098" s="635" t="s">
        <v>6413</v>
      </c>
      <c r="B6098" s="636">
        <v>796</v>
      </c>
      <c r="C6098" s="637">
        <v>0</v>
      </c>
      <c r="D6098" s="635"/>
    </row>
    <row r="6099" spans="1:4" x14ac:dyDescent="0.2">
      <c r="A6099" s="635" t="s">
        <v>6414</v>
      </c>
      <c r="B6099" s="636">
        <v>740</v>
      </c>
      <c r="C6099" s="637">
        <v>0</v>
      </c>
      <c r="D6099" s="635"/>
    </row>
    <row r="6100" spans="1:4" x14ac:dyDescent="0.2">
      <c r="A6100" s="635" t="s">
        <v>6415</v>
      </c>
      <c r="B6100" s="636">
        <v>198</v>
      </c>
      <c r="C6100" s="637">
        <v>0</v>
      </c>
      <c r="D6100" s="635"/>
    </row>
    <row r="6101" spans="1:4" x14ac:dyDescent="0.2">
      <c r="A6101" s="635" t="s">
        <v>6416</v>
      </c>
      <c r="B6101" s="636">
        <v>529</v>
      </c>
      <c r="C6101" s="637">
        <v>0</v>
      </c>
      <c r="D6101" s="635"/>
    </row>
    <row r="6102" spans="1:4" x14ac:dyDescent="0.2">
      <c r="A6102" s="635" t="s">
        <v>6417</v>
      </c>
      <c r="B6102" s="636">
        <v>141</v>
      </c>
      <c r="C6102" s="637">
        <v>91.29</v>
      </c>
      <c r="D6102" s="635"/>
    </row>
    <row r="6103" spans="1:4" x14ac:dyDescent="0.2">
      <c r="A6103" s="635" t="s">
        <v>6418</v>
      </c>
      <c r="B6103" s="636">
        <v>361</v>
      </c>
      <c r="C6103" s="637">
        <v>0</v>
      </c>
      <c r="D6103" s="635"/>
    </row>
    <row r="6104" spans="1:4" x14ac:dyDescent="0.2">
      <c r="A6104" s="635" t="s">
        <v>6419</v>
      </c>
      <c r="B6104" s="636">
        <v>426</v>
      </c>
      <c r="C6104" s="637">
        <v>59.67</v>
      </c>
      <c r="D6104" s="635"/>
    </row>
    <row r="6105" spans="1:4" x14ac:dyDescent="0.2">
      <c r="A6105" s="635" t="s">
        <v>6420</v>
      </c>
      <c r="B6105" s="636">
        <v>457</v>
      </c>
      <c r="C6105" s="637">
        <v>1118.33</v>
      </c>
      <c r="D6105" s="635"/>
    </row>
    <row r="6106" spans="1:4" x14ac:dyDescent="0.2">
      <c r="A6106" s="635" t="s">
        <v>6421</v>
      </c>
      <c r="B6106" s="636">
        <v>1356</v>
      </c>
      <c r="C6106" s="637">
        <v>0</v>
      </c>
      <c r="D6106" s="635"/>
    </row>
    <row r="6107" spans="1:4" x14ac:dyDescent="0.2">
      <c r="A6107" s="635" t="s">
        <v>6422</v>
      </c>
      <c r="B6107" s="636">
        <v>409</v>
      </c>
      <c r="C6107" s="637">
        <v>1086.06</v>
      </c>
      <c r="D6107" s="635"/>
    </row>
    <row r="6108" spans="1:4" x14ac:dyDescent="0.2">
      <c r="A6108" s="635" t="s">
        <v>6423</v>
      </c>
      <c r="B6108" s="636">
        <v>171</v>
      </c>
      <c r="C6108" s="637">
        <v>0</v>
      </c>
      <c r="D6108" s="635"/>
    </row>
    <row r="6109" spans="1:4" x14ac:dyDescent="0.2">
      <c r="A6109" s="635" t="s">
        <v>6424</v>
      </c>
      <c r="B6109" s="636">
        <v>1184</v>
      </c>
      <c r="C6109" s="637">
        <v>327.95</v>
      </c>
      <c r="D6109" s="635"/>
    </row>
    <row r="6110" spans="1:4" x14ac:dyDescent="0.2">
      <c r="A6110" s="635" t="s">
        <v>6425</v>
      </c>
      <c r="B6110" s="636">
        <v>333</v>
      </c>
      <c r="C6110" s="637">
        <v>119.72</v>
      </c>
      <c r="D6110" s="635"/>
    </row>
    <row r="6111" spans="1:4" x14ac:dyDescent="0.2">
      <c r="A6111" s="635" t="s">
        <v>6426</v>
      </c>
      <c r="B6111" s="636">
        <v>196</v>
      </c>
      <c r="C6111" s="637">
        <v>0</v>
      </c>
      <c r="D6111" s="635"/>
    </row>
    <row r="6112" spans="1:4" x14ac:dyDescent="0.2">
      <c r="A6112" s="635" t="s">
        <v>6427</v>
      </c>
      <c r="B6112" s="636">
        <v>273</v>
      </c>
      <c r="C6112" s="637">
        <v>78.45</v>
      </c>
      <c r="D6112" s="635"/>
    </row>
    <row r="6113" spans="1:4" x14ac:dyDescent="0.2">
      <c r="A6113" s="635" t="s">
        <v>6428</v>
      </c>
      <c r="B6113" s="636">
        <v>683</v>
      </c>
      <c r="C6113" s="637">
        <v>0</v>
      </c>
      <c r="D6113" s="635"/>
    </row>
    <row r="6114" spans="1:4" x14ac:dyDescent="0.2">
      <c r="A6114" s="635" t="s">
        <v>6429</v>
      </c>
      <c r="B6114" s="636">
        <v>265</v>
      </c>
      <c r="C6114" s="637">
        <v>0</v>
      </c>
      <c r="D6114" s="635"/>
    </row>
    <row r="6115" spans="1:4" x14ac:dyDescent="0.2">
      <c r="A6115" s="635" t="s">
        <v>6430</v>
      </c>
      <c r="B6115" s="636">
        <v>397</v>
      </c>
      <c r="C6115" s="637">
        <v>0</v>
      </c>
      <c r="D6115" s="635"/>
    </row>
    <row r="6116" spans="1:4" x14ac:dyDescent="0.2">
      <c r="A6116" s="635" t="s">
        <v>6431</v>
      </c>
      <c r="B6116" s="636">
        <v>545</v>
      </c>
      <c r="C6116" s="637">
        <v>0</v>
      </c>
      <c r="D6116" s="635"/>
    </row>
    <row r="6117" spans="1:4" x14ac:dyDescent="0.2">
      <c r="A6117" s="635" t="s">
        <v>6432</v>
      </c>
      <c r="B6117" s="636">
        <v>232</v>
      </c>
      <c r="C6117" s="637">
        <v>83.67</v>
      </c>
      <c r="D6117" s="635"/>
    </row>
    <row r="6118" spans="1:4" x14ac:dyDescent="0.2">
      <c r="A6118" s="635" t="s">
        <v>6433</v>
      </c>
      <c r="B6118" s="636">
        <v>436</v>
      </c>
      <c r="C6118" s="637">
        <v>0</v>
      </c>
      <c r="D6118" s="635"/>
    </row>
    <row r="6119" spans="1:4" x14ac:dyDescent="0.2">
      <c r="A6119" s="635" t="s">
        <v>6434</v>
      </c>
      <c r="B6119" s="636">
        <v>416</v>
      </c>
      <c r="C6119" s="637">
        <v>26.65</v>
      </c>
      <c r="D6119" s="635"/>
    </row>
    <row r="6120" spans="1:4" x14ac:dyDescent="0.2">
      <c r="A6120" s="635" t="s">
        <v>6435</v>
      </c>
      <c r="B6120" s="636">
        <v>687</v>
      </c>
      <c r="C6120" s="637">
        <v>27.16</v>
      </c>
      <c r="D6120" s="635"/>
    </row>
    <row r="6121" spans="1:4" x14ac:dyDescent="0.2">
      <c r="A6121" s="635" t="s">
        <v>6436</v>
      </c>
      <c r="B6121" s="636">
        <v>274</v>
      </c>
      <c r="C6121" s="637">
        <v>139.94999999999999</v>
      </c>
      <c r="D6121" s="635"/>
    </row>
    <row r="6122" spans="1:4" x14ac:dyDescent="0.2">
      <c r="A6122" s="635" t="s">
        <v>6437</v>
      </c>
      <c r="B6122" s="636">
        <v>432</v>
      </c>
      <c r="C6122" s="637">
        <v>0</v>
      </c>
      <c r="D6122" s="635"/>
    </row>
    <row r="6123" spans="1:4" x14ac:dyDescent="0.2">
      <c r="A6123" s="635" t="s">
        <v>6438</v>
      </c>
      <c r="B6123" s="636">
        <v>198</v>
      </c>
      <c r="C6123" s="637">
        <v>0</v>
      </c>
      <c r="D6123" s="635"/>
    </row>
    <row r="6124" spans="1:4" x14ac:dyDescent="0.2">
      <c r="A6124" s="635" t="s">
        <v>6439</v>
      </c>
      <c r="B6124" s="636">
        <v>321</v>
      </c>
      <c r="C6124" s="637">
        <v>18.72</v>
      </c>
      <c r="D6124" s="635"/>
    </row>
    <row r="6125" spans="1:4" x14ac:dyDescent="0.2">
      <c r="A6125" s="635" t="s">
        <v>6440</v>
      </c>
      <c r="B6125" s="636">
        <v>329</v>
      </c>
      <c r="C6125" s="637">
        <v>0</v>
      </c>
      <c r="D6125" s="635"/>
    </row>
    <row r="6126" spans="1:4" x14ac:dyDescent="0.2">
      <c r="A6126" s="635" t="s">
        <v>6441</v>
      </c>
      <c r="B6126" s="636">
        <v>613</v>
      </c>
      <c r="C6126" s="637">
        <v>0</v>
      </c>
      <c r="D6126" s="635"/>
    </row>
    <row r="6127" spans="1:4" x14ac:dyDescent="0.2">
      <c r="A6127" s="635" t="s">
        <v>6442</v>
      </c>
      <c r="B6127" s="636">
        <v>588</v>
      </c>
      <c r="C6127" s="637">
        <v>0</v>
      </c>
      <c r="D6127" s="635"/>
    </row>
    <row r="6128" spans="1:4" x14ac:dyDescent="0.2">
      <c r="A6128" s="635" t="s">
        <v>6443</v>
      </c>
      <c r="B6128" s="636">
        <v>342</v>
      </c>
      <c r="C6128" s="637">
        <v>12.41</v>
      </c>
      <c r="D6128" s="635"/>
    </row>
    <row r="6129" spans="1:4" x14ac:dyDescent="0.2">
      <c r="A6129" s="635" t="s">
        <v>6444</v>
      </c>
      <c r="B6129" s="636">
        <v>70</v>
      </c>
      <c r="C6129" s="637">
        <v>75.38</v>
      </c>
      <c r="D6129" s="635"/>
    </row>
    <row r="6130" spans="1:4" x14ac:dyDescent="0.2">
      <c r="A6130" s="635" t="s">
        <v>6445</v>
      </c>
      <c r="B6130" s="636">
        <v>461</v>
      </c>
      <c r="C6130" s="637">
        <v>0</v>
      </c>
      <c r="D6130" s="635"/>
    </row>
    <row r="6131" spans="1:4" x14ac:dyDescent="0.2">
      <c r="A6131" s="635" t="s">
        <v>6446</v>
      </c>
      <c r="B6131" s="636">
        <v>498</v>
      </c>
      <c r="C6131" s="637">
        <v>0</v>
      </c>
      <c r="D6131" s="635"/>
    </row>
    <row r="6132" spans="1:4" x14ac:dyDescent="0.2">
      <c r="A6132" s="635" t="s">
        <v>6447</v>
      </c>
      <c r="B6132" s="636">
        <v>388</v>
      </c>
      <c r="C6132" s="637">
        <v>0</v>
      </c>
      <c r="D6132" s="635"/>
    </row>
    <row r="6133" spans="1:4" x14ac:dyDescent="0.2">
      <c r="A6133" s="635" t="s">
        <v>6448</v>
      </c>
      <c r="B6133" s="636">
        <v>216</v>
      </c>
      <c r="C6133" s="637">
        <v>552.51</v>
      </c>
      <c r="D6133" s="635"/>
    </row>
    <row r="6134" spans="1:4" x14ac:dyDescent="0.2">
      <c r="A6134" s="635" t="s">
        <v>6449</v>
      </c>
      <c r="B6134" s="636">
        <v>347</v>
      </c>
      <c r="C6134" s="637">
        <v>0</v>
      </c>
      <c r="D6134" s="635"/>
    </row>
    <row r="6135" spans="1:4" x14ac:dyDescent="0.2">
      <c r="A6135" s="635" t="s">
        <v>6450</v>
      </c>
      <c r="B6135" s="636">
        <v>400</v>
      </c>
      <c r="C6135" s="637">
        <v>0</v>
      </c>
      <c r="D6135" s="635"/>
    </row>
    <row r="6136" spans="1:4" x14ac:dyDescent="0.2">
      <c r="A6136" s="635" t="s">
        <v>6451</v>
      </c>
      <c r="B6136" s="636">
        <v>357</v>
      </c>
      <c r="C6136" s="637">
        <v>0</v>
      </c>
      <c r="D6136" s="635"/>
    </row>
    <row r="6137" spans="1:4" x14ac:dyDescent="0.2">
      <c r="A6137" s="635" t="s">
        <v>6452</v>
      </c>
      <c r="B6137" s="636">
        <v>559</v>
      </c>
      <c r="C6137" s="637">
        <v>0</v>
      </c>
      <c r="D6137" s="635"/>
    </row>
    <row r="6138" spans="1:4" x14ac:dyDescent="0.2">
      <c r="A6138" s="635" t="s">
        <v>6453</v>
      </c>
      <c r="B6138" s="636">
        <v>246</v>
      </c>
      <c r="C6138" s="637">
        <v>0</v>
      </c>
      <c r="D6138" s="635"/>
    </row>
    <row r="6139" spans="1:4" x14ac:dyDescent="0.2">
      <c r="A6139" s="635" t="s">
        <v>6454</v>
      </c>
      <c r="B6139" s="636">
        <v>370</v>
      </c>
      <c r="C6139" s="637">
        <v>0</v>
      </c>
      <c r="D6139" s="635"/>
    </row>
    <row r="6140" spans="1:4" x14ac:dyDescent="0.2">
      <c r="A6140" s="635" t="s">
        <v>6455</v>
      </c>
      <c r="B6140" s="636">
        <v>211</v>
      </c>
      <c r="C6140" s="637">
        <v>0</v>
      </c>
      <c r="D6140" s="635"/>
    </row>
    <row r="6141" spans="1:4" x14ac:dyDescent="0.2">
      <c r="A6141" s="635" t="s">
        <v>6456</v>
      </c>
      <c r="B6141" s="636">
        <v>276</v>
      </c>
      <c r="C6141" s="637">
        <v>0</v>
      </c>
      <c r="D6141" s="635"/>
    </row>
    <row r="6142" spans="1:4" x14ac:dyDescent="0.2">
      <c r="A6142" s="635" t="s">
        <v>6457</v>
      </c>
      <c r="B6142" s="636">
        <v>946</v>
      </c>
      <c r="C6142" s="637">
        <v>0</v>
      </c>
      <c r="D6142" s="635"/>
    </row>
    <row r="6143" spans="1:4" x14ac:dyDescent="0.2">
      <c r="A6143" s="635" t="s">
        <v>6458</v>
      </c>
      <c r="B6143" s="636">
        <v>499</v>
      </c>
      <c r="C6143" s="637">
        <v>0</v>
      </c>
      <c r="D6143" s="635"/>
    </row>
    <row r="6144" spans="1:4" x14ac:dyDescent="0.2">
      <c r="A6144" s="635" t="s">
        <v>6459</v>
      </c>
      <c r="B6144" s="636">
        <v>336</v>
      </c>
      <c r="C6144" s="637">
        <v>0</v>
      </c>
      <c r="D6144" s="635"/>
    </row>
    <row r="6145" spans="1:4" x14ac:dyDescent="0.2">
      <c r="A6145" s="635" t="s">
        <v>6460</v>
      </c>
      <c r="B6145" s="636">
        <v>215</v>
      </c>
      <c r="C6145" s="637">
        <v>0</v>
      </c>
      <c r="D6145" s="635"/>
    </row>
    <row r="6146" spans="1:4" x14ac:dyDescent="0.2">
      <c r="A6146" s="635" t="s">
        <v>6461</v>
      </c>
      <c r="B6146" s="636">
        <v>536</v>
      </c>
      <c r="C6146" s="637">
        <v>0</v>
      </c>
      <c r="D6146" s="635"/>
    </row>
    <row r="6147" spans="1:4" x14ac:dyDescent="0.2">
      <c r="A6147" s="635" t="s">
        <v>6462</v>
      </c>
      <c r="B6147" s="636">
        <v>412</v>
      </c>
      <c r="C6147" s="637">
        <v>290.08</v>
      </c>
      <c r="D6147" s="635"/>
    </row>
    <row r="6148" spans="1:4" x14ac:dyDescent="0.2">
      <c r="A6148" s="635" t="s">
        <v>6463</v>
      </c>
      <c r="B6148" s="636">
        <v>381</v>
      </c>
      <c r="C6148" s="637">
        <v>80.72</v>
      </c>
      <c r="D6148" s="635"/>
    </row>
    <row r="6149" spans="1:4" x14ac:dyDescent="0.2">
      <c r="A6149" s="635" t="s">
        <v>6464</v>
      </c>
      <c r="B6149" s="636">
        <v>268</v>
      </c>
      <c r="C6149" s="637">
        <v>0</v>
      </c>
      <c r="D6149" s="635"/>
    </row>
    <row r="6150" spans="1:4" x14ac:dyDescent="0.2">
      <c r="A6150" s="635" t="s">
        <v>6465</v>
      </c>
      <c r="B6150" s="636">
        <v>379</v>
      </c>
      <c r="C6150" s="637">
        <v>0</v>
      </c>
      <c r="D6150" s="635"/>
    </row>
    <row r="6151" spans="1:4" x14ac:dyDescent="0.2">
      <c r="A6151" s="635" t="s">
        <v>6466</v>
      </c>
      <c r="B6151" s="636">
        <v>358</v>
      </c>
      <c r="C6151" s="637">
        <v>117.16</v>
      </c>
      <c r="D6151" s="635"/>
    </row>
    <row r="6152" spans="1:4" x14ac:dyDescent="0.2">
      <c r="A6152" s="635" t="s">
        <v>6467</v>
      </c>
      <c r="B6152" s="636">
        <v>740</v>
      </c>
      <c r="C6152" s="637">
        <v>0</v>
      </c>
      <c r="D6152" s="635"/>
    </row>
    <row r="6153" spans="1:4" x14ac:dyDescent="0.2">
      <c r="A6153" s="635" t="s">
        <v>6468</v>
      </c>
      <c r="B6153" s="636">
        <v>453</v>
      </c>
      <c r="C6153" s="637">
        <v>0</v>
      </c>
      <c r="D6153" s="635"/>
    </row>
    <row r="6154" spans="1:4" x14ac:dyDescent="0.2">
      <c r="A6154" s="635" t="s">
        <v>6469</v>
      </c>
      <c r="B6154" s="636">
        <v>145</v>
      </c>
      <c r="C6154" s="637">
        <v>505.98</v>
      </c>
      <c r="D6154" s="635"/>
    </row>
    <row r="6155" spans="1:4" x14ac:dyDescent="0.2">
      <c r="A6155" s="635" t="s">
        <v>6470</v>
      </c>
      <c r="B6155" s="636">
        <v>541</v>
      </c>
      <c r="C6155" s="637">
        <v>1291.7</v>
      </c>
      <c r="D6155" s="635"/>
    </row>
    <row r="6156" spans="1:4" x14ac:dyDescent="0.2">
      <c r="A6156" s="635" t="s">
        <v>6471</v>
      </c>
      <c r="B6156" s="636">
        <v>523</v>
      </c>
      <c r="C6156" s="637">
        <v>0</v>
      </c>
      <c r="D6156" s="635"/>
    </row>
    <row r="6157" spans="1:4" x14ac:dyDescent="0.2">
      <c r="A6157" s="635" t="s">
        <v>6472</v>
      </c>
      <c r="B6157" s="636">
        <v>465</v>
      </c>
      <c r="C6157" s="637">
        <v>0</v>
      </c>
      <c r="D6157" s="635"/>
    </row>
    <row r="6158" spans="1:4" x14ac:dyDescent="0.2">
      <c r="A6158" s="635" t="s">
        <v>6473</v>
      </c>
      <c r="B6158" s="636">
        <v>288</v>
      </c>
      <c r="C6158" s="637">
        <v>0</v>
      </c>
      <c r="D6158" s="635"/>
    </row>
    <row r="6159" spans="1:4" x14ac:dyDescent="0.2">
      <c r="A6159" s="635" t="s">
        <v>6474</v>
      </c>
      <c r="B6159" s="636">
        <v>67</v>
      </c>
      <c r="C6159" s="637">
        <v>75.92</v>
      </c>
      <c r="D6159" s="635"/>
    </row>
    <row r="6160" spans="1:4" x14ac:dyDescent="0.2">
      <c r="A6160" s="635" t="s">
        <v>6475</v>
      </c>
      <c r="B6160" s="636">
        <v>663</v>
      </c>
      <c r="C6160" s="637">
        <v>0</v>
      </c>
      <c r="D6160" s="635"/>
    </row>
    <row r="6161" spans="1:4" x14ac:dyDescent="0.2">
      <c r="A6161" s="635" t="s">
        <v>6476</v>
      </c>
      <c r="B6161" s="636">
        <v>275</v>
      </c>
      <c r="C6161" s="637">
        <v>216.38</v>
      </c>
      <c r="D6161" s="635"/>
    </row>
    <row r="6162" spans="1:4" x14ac:dyDescent="0.2">
      <c r="A6162" s="635" t="s">
        <v>6477</v>
      </c>
      <c r="B6162" s="636">
        <v>515</v>
      </c>
      <c r="C6162" s="637">
        <v>82.9</v>
      </c>
      <c r="D6162" s="635"/>
    </row>
    <row r="6163" spans="1:4" x14ac:dyDescent="0.2">
      <c r="A6163" s="635" t="s">
        <v>6478</v>
      </c>
      <c r="B6163" s="636">
        <v>251</v>
      </c>
      <c r="C6163" s="637">
        <v>0</v>
      </c>
      <c r="D6163" s="635"/>
    </row>
    <row r="6164" spans="1:4" x14ac:dyDescent="0.2">
      <c r="A6164" s="635" t="s">
        <v>6479</v>
      </c>
      <c r="B6164" s="636">
        <v>406</v>
      </c>
      <c r="C6164" s="637">
        <v>0</v>
      </c>
      <c r="D6164" s="635"/>
    </row>
    <row r="6165" spans="1:4" x14ac:dyDescent="0.2">
      <c r="A6165" s="635" t="s">
        <v>6480</v>
      </c>
      <c r="B6165" s="636">
        <v>404</v>
      </c>
      <c r="C6165" s="637">
        <v>0</v>
      </c>
      <c r="D6165" s="635"/>
    </row>
    <row r="6166" spans="1:4" x14ac:dyDescent="0.2">
      <c r="A6166" s="635" t="s">
        <v>6481</v>
      </c>
      <c r="B6166" s="636">
        <v>226</v>
      </c>
      <c r="C6166" s="637">
        <v>0</v>
      </c>
      <c r="D6166" s="635"/>
    </row>
    <row r="6167" spans="1:4" x14ac:dyDescent="0.2">
      <c r="A6167" s="635" t="s">
        <v>6482</v>
      </c>
      <c r="B6167" s="636">
        <v>488</v>
      </c>
      <c r="C6167" s="637">
        <v>0</v>
      </c>
      <c r="D6167" s="635"/>
    </row>
    <row r="6168" spans="1:4" x14ac:dyDescent="0.2">
      <c r="A6168" s="635" t="s">
        <v>6483</v>
      </c>
      <c r="B6168" s="636">
        <v>445</v>
      </c>
      <c r="C6168" s="637">
        <v>0</v>
      </c>
      <c r="D6168" s="635"/>
    </row>
    <row r="6169" spans="1:4" x14ac:dyDescent="0.2">
      <c r="A6169" s="635" t="s">
        <v>6484</v>
      </c>
      <c r="B6169" s="636">
        <v>339</v>
      </c>
      <c r="C6169" s="637">
        <v>0</v>
      </c>
      <c r="D6169" s="635"/>
    </row>
    <row r="6170" spans="1:4" x14ac:dyDescent="0.2">
      <c r="A6170" s="635" t="s">
        <v>6485</v>
      </c>
      <c r="B6170" s="636">
        <v>212</v>
      </c>
      <c r="C6170" s="637">
        <v>0</v>
      </c>
      <c r="D6170" s="635"/>
    </row>
    <row r="6171" spans="1:4" x14ac:dyDescent="0.2">
      <c r="A6171" s="635" t="s">
        <v>6486</v>
      </c>
      <c r="B6171" s="636">
        <v>201</v>
      </c>
      <c r="C6171" s="637">
        <v>0</v>
      </c>
      <c r="D6171" s="635"/>
    </row>
    <row r="6172" spans="1:4" x14ac:dyDescent="0.2">
      <c r="A6172" s="635" t="s">
        <v>6487</v>
      </c>
      <c r="B6172" s="636">
        <v>77</v>
      </c>
      <c r="C6172" s="637">
        <v>0</v>
      </c>
      <c r="D6172" s="635"/>
    </row>
    <row r="6173" spans="1:4" x14ac:dyDescent="0.2">
      <c r="A6173" s="635" t="s">
        <v>6488</v>
      </c>
      <c r="B6173" s="636">
        <v>203</v>
      </c>
      <c r="C6173" s="637">
        <v>389.3</v>
      </c>
      <c r="D6173" s="635"/>
    </row>
    <row r="6174" spans="1:4" x14ac:dyDescent="0.2">
      <c r="A6174" s="635" t="s">
        <v>6490</v>
      </c>
      <c r="B6174" s="636">
        <v>69</v>
      </c>
      <c r="C6174" s="637">
        <v>0</v>
      </c>
      <c r="D6174" s="635"/>
    </row>
    <row r="6175" spans="1:4" x14ac:dyDescent="0.2">
      <c r="A6175" s="635" t="s">
        <v>6491</v>
      </c>
      <c r="B6175" s="636">
        <v>346</v>
      </c>
      <c r="C6175" s="637">
        <v>0</v>
      </c>
      <c r="D6175" s="635"/>
    </row>
    <row r="6176" spans="1:4" x14ac:dyDescent="0.2">
      <c r="A6176" s="635" t="s">
        <v>6492</v>
      </c>
      <c r="B6176" s="636">
        <v>87</v>
      </c>
      <c r="C6176" s="637">
        <v>0</v>
      </c>
      <c r="D6176" s="635"/>
    </row>
    <row r="6177" spans="1:4" x14ac:dyDescent="0.2">
      <c r="A6177" s="635" t="s">
        <v>6493</v>
      </c>
      <c r="B6177" s="636">
        <v>104</v>
      </c>
      <c r="C6177" s="637">
        <v>5.44</v>
      </c>
      <c r="D6177" s="635"/>
    </row>
    <row r="6178" spans="1:4" x14ac:dyDescent="0.2">
      <c r="A6178" s="635" t="s">
        <v>6494</v>
      </c>
      <c r="B6178" s="636">
        <v>78</v>
      </c>
      <c r="C6178" s="637">
        <v>0</v>
      </c>
      <c r="D6178" s="635"/>
    </row>
    <row r="6179" spans="1:4" x14ac:dyDescent="0.2">
      <c r="A6179" s="635" t="s">
        <v>6495</v>
      </c>
      <c r="B6179" s="636">
        <v>315</v>
      </c>
      <c r="C6179" s="637">
        <v>0</v>
      </c>
      <c r="D6179" s="635"/>
    </row>
    <row r="6180" spans="1:4" x14ac:dyDescent="0.2">
      <c r="A6180" s="635" t="s">
        <v>6496</v>
      </c>
      <c r="B6180" s="636">
        <v>654</v>
      </c>
      <c r="C6180" s="637">
        <v>83.01</v>
      </c>
      <c r="D6180" s="635"/>
    </row>
    <row r="6181" spans="1:4" x14ac:dyDescent="0.2">
      <c r="A6181" s="635" t="s">
        <v>6497</v>
      </c>
      <c r="B6181" s="636">
        <v>332</v>
      </c>
      <c r="C6181" s="637">
        <v>700.72</v>
      </c>
      <c r="D6181" s="635"/>
    </row>
    <row r="6182" spans="1:4" x14ac:dyDescent="0.2">
      <c r="A6182" s="635" t="s">
        <v>6498</v>
      </c>
      <c r="B6182" s="636">
        <v>163</v>
      </c>
      <c r="C6182" s="637">
        <v>5.44</v>
      </c>
      <c r="D6182" s="635"/>
    </row>
    <row r="6183" spans="1:4" x14ac:dyDescent="0.2">
      <c r="A6183" s="635" t="s">
        <v>6499</v>
      </c>
      <c r="B6183" s="636">
        <v>305</v>
      </c>
      <c r="C6183" s="637">
        <v>0</v>
      </c>
      <c r="D6183" s="635"/>
    </row>
    <row r="6184" spans="1:4" x14ac:dyDescent="0.2">
      <c r="A6184" s="635" t="s">
        <v>6500</v>
      </c>
      <c r="B6184" s="636">
        <v>361</v>
      </c>
      <c r="C6184" s="637">
        <v>0</v>
      </c>
      <c r="D6184" s="635"/>
    </row>
    <row r="6185" spans="1:4" x14ac:dyDescent="0.2">
      <c r="A6185" s="635" t="s">
        <v>6501</v>
      </c>
      <c r="B6185" s="636">
        <v>456</v>
      </c>
      <c r="C6185" s="637">
        <v>0</v>
      </c>
      <c r="D6185" s="635"/>
    </row>
    <row r="6186" spans="1:4" x14ac:dyDescent="0.2">
      <c r="A6186" s="635" t="s">
        <v>6502</v>
      </c>
      <c r="B6186" s="636">
        <v>446</v>
      </c>
      <c r="C6186" s="637">
        <v>10.46</v>
      </c>
      <c r="D6186" s="635"/>
    </row>
    <row r="6187" spans="1:4" x14ac:dyDescent="0.2">
      <c r="A6187" s="635" t="s">
        <v>6503</v>
      </c>
      <c r="B6187" s="636">
        <v>335</v>
      </c>
      <c r="C6187" s="637">
        <v>148.28</v>
      </c>
      <c r="D6187" s="635"/>
    </row>
    <row r="6188" spans="1:4" x14ac:dyDescent="0.2">
      <c r="A6188" s="635" t="s">
        <v>6504</v>
      </c>
      <c r="B6188" s="636">
        <v>188</v>
      </c>
      <c r="C6188" s="637">
        <v>0</v>
      </c>
      <c r="D6188" s="635"/>
    </row>
    <row r="6189" spans="1:4" x14ac:dyDescent="0.2">
      <c r="A6189" s="635" t="s">
        <v>6505</v>
      </c>
      <c r="B6189" s="636">
        <v>430</v>
      </c>
      <c r="C6189" s="637">
        <v>0</v>
      </c>
      <c r="D6189" s="635"/>
    </row>
    <row r="6190" spans="1:4" x14ac:dyDescent="0.2">
      <c r="A6190" s="635" t="s">
        <v>6506</v>
      </c>
      <c r="B6190" s="636">
        <v>591</v>
      </c>
      <c r="C6190" s="637">
        <v>0</v>
      </c>
      <c r="D6190" s="635"/>
    </row>
    <row r="6191" spans="1:4" x14ac:dyDescent="0.2">
      <c r="A6191" s="635" t="s">
        <v>6507</v>
      </c>
      <c r="B6191" s="636">
        <v>257</v>
      </c>
      <c r="C6191" s="637">
        <v>0</v>
      </c>
      <c r="D6191" s="635"/>
    </row>
    <row r="6192" spans="1:4" x14ac:dyDescent="0.2">
      <c r="A6192" s="635" t="s">
        <v>6508</v>
      </c>
      <c r="B6192" s="636">
        <v>292</v>
      </c>
      <c r="C6192" s="637">
        <v>0</v>
      </c>
      <c r="D6192" s="635"/>
    </row>
    <row r="6193" spans="1:4" x14ac:dyDescent="0.2">
      <c r="A6193" s="635" t="s">
        <v>6509</v>
      </c>
      <c r="B6193" s="636">
        <v>408</v>
      </c>
      <c r="C6193" s="637">
        <v>10.59</v>
      </c>
      <c r="D6193" s="635"/>
    </row>
    <row r="6194" spans="1:4" x14ac:dyDescent="0.2">
      <c r="A6194" s="635" t="s">
        <v>6510</v>
      </c>
      <c r="B6194" s="636">
        <v>380</v>
      </c>
      <c r="C6194" s="637">
        <v>0</v>
      </c>
      <c r="D6194" s="635"/>
    </row>
    <row r="6195" spans="1:4" x14ac:dyDescent="0.2">
      <c r="A6195" s="635" t="s">
        <v>6511</v>
      </c>
      <c r="B6195" s="636">
        <v>475</v>
      </c>
      <c r="C6195" s="637">
        <v>0</v>
      </c>
      <c r="D6195" s="635"/>
    </row>
    <row r="6196" spans="1:4" x14ac:dyDescent="0.2">
      <c r="A6196" s="635" t="s">
        <v>6512</v>
      </c>
      <c r="B6196" s="636">
        <v>275</v>
      </c>
      <c r="C6196" s="637">
        <v>557.53</v>
      </c>
      <c r="D6196" s="635"/>
    </row>
    <row r="6197" spans="1:4" x14ac:dyDescent="0.2">
      <c r="A6197" s="635" t="s">
        <v>6513</v>
      </c>
      <c r="B6197" s="636">
        <v>647</v>
      </c>
      <c r="C6197" s="637">
        <v>0</v>
      </c>
      <c r="D6197" s="635"/>
    </row>
    <row r="6198" spans="1:4" x14ac:dyDescent="0.2">
      <c r="A6198" s="635" t="s">
        <v>6514</v>
      </c>
      <c r="B6198" s="636">
        <v>221</v>
      </c>
      <c r="C6198" s="637">
        <v>27.12</v>
      </c>
      <c r="D6198" s="635"/>
    </row>
    <row r="6199" spans="1:4" x14ac:dyDescent="0.2">
      <c r="A6199" s="635" t="s">
        <v>6515</v>
      </c>
      <c r="B6199" s="636">
        <v>346</v>
      </c>
      <c r="C6199" s="637">
        <v>0</v>
      </c>
      <c r="D6199" s="635"/>
    </row>
    <row r="6200" spans="1:4" x14ac:dyDescent="0.2">
      <c r="A6200" s="635" t="s">
        <v>6516</v>
      </c>
      <c r="B6200" s="636">
        <v>290</v>
      </c>
      <c r="C6200" s="637">
        <v>0</v>
      </c>
      <c r="D6200" s="635"/>
    </row>
    <row r="6201" spans="1:4" x14ac:dyDescent="0.2">
      <c r="A6201" s="635" t="s">
        <v>6517</v>
      </c>
      <c r="B6201" s="636">
        <v>203</v>
      </c>
      <c r="C6201" s="637">
        <v>708.68</v>
      </c>
      <c r="D6201" s="635"/>
    </row>
    <row r="6202" spans="1:4" x14ac:dyDescent="0.2">
      <c r="A6202" s="635" t="s">
        <v>6518</v>
      </c>
      <c r="B6202" s="636">
        <v>81</v>
      </c>
      <c r="C6202" s="637">
        <v>0</v>
      </c>
      <c r="D6202" s="635"/>
    </row>
    <row r="6203" spans="1:4" x14ac:dyDescent="0.2">
      <c r="A6203" s="635" t="s">
        <v>6519</v>
      </c>
      <c r="B6203" s="636">
        <v>323</v>
      </c>
      <c r="C6203" s="637">
        <v>0</v>
      </c>
      <c r="D6203" s="635"/>
    </row>
    <row r="6204" spans="1:4" x14ac:dyDescent="0.2">
      <c r="A6204" s="635" t="s">
        <v>6520</v>
      </c>
      <c r="B6204" s="636">
        <v>274</v>
      </c>
      <c r="C6204" s="637">
        <v>0</v>
      </c>
      <c r="D6204" s="635"/>
    </row>
    <row r="6205" spans="1:4" x14ac:dyDescent="0.2">
      <c r="A6205" s="635" t="s">
        <v>6521</v>
      </c>
      <c r="B6205" s="636">
        <v>173</v>
      </c>
      <c r="C6205" s="637">
        <v>0</v>
      </c>
      <c r="D6205" s="635"/>
    </row>
    <row r="6206" spans="1:4" x14ac:dyDescent="0.2">
      <c r="A6206" s="635" t="s">
        <v>6522</v>
      </c>
      <c r="B6206" s="636">
        <v>172</v>
      </c>
      <c r="C6206" s="637">
        <v>0</v>
      </c>
      <c r="D6206" s="635"/>
    </row>
    <row r="6207" spans="1:4" x14ac:dyDescent="0.2">
      <c r="A6207" s="635" t="s">
        <v>6523</v>
      </c>
      <c r="B6207" s="636">
        <v>426</v>
      </c>
      <c r="C6207" s="637">
        <v>0</v>
      </c>
      <c r="D6207" s="635"/>
    </row>
    <row r="6208" spans="1:4" x14ac:dyDescent="0.2">
      <c r="A6208" s="635" t="s">
        <v>6524</v>
      </c>
      <c r="B6208" s="636">
        <v>314</v>
      </c>
      <c r="C6208" s="637">
        <v>0</v>
      </c>
      <c r="D6208" s="635"/>
    </row>
    <row r="6209" spans="1:4" x14ac:dyDescent="0.2">
      <c r="A6209" s="635" t="s">
        <v>6525</v>
      </c>
      <c r="B6209" s="636">
        <v>224</v>
      </c>
      <c r="C6209" s="637">
        <v>0</v>
      </c>
      <c r="D6209" s="635"/>
    </row>
    <row r="6210" spans="1:4" x14ac:dyDescent="0.2">
      <c r="A6210" s="635" t="s">
        <v>6526</v>
      </c>
      <c r="B6210" s="636">
        <v>479</v>
      </c>
      <c r="C6210" s="637">
        <v>0</v>
      </c>
      <c r="D6210" s="635"/>
    </row>
    <row r="6211" spans="1:4" x14ac:dyDescent="0.2">
      <c r="A6211" s="635" t="s">
        <v>6527</v>
      </c>
      <c r="B6211" s="636">
        <v>428</v>
      </c>
      <c r="C6211" s="637">
        <v>0</v>
      </c>
      <c r="D6211" s="635"/>
    </row>
    <row r="6212" spans="1:4" x14ac:dyDescent="0.2">
      <c r="A6212" s="635" t="s">
        <v>6528</v>
      </c>
      <c r="B6212" s="636">
        <v>333</v>
      </c>
      <c r="C6212" s="637">
        <v>0</v>
      </c>
      <c r="D6212" s="635"/>
    </row>
    <row r="6213" spans="1:4" x14ac:dyDescent="0.2">
      <c r="A6213" s="635" t="s">
        <v>6529</v>
      </c>
      <c r="B6213" s="636">
        <v>583</v>
      </c>
      <c r="C6213" s="637">
        <v>0</v>
      </c>
      <c r="D6213" s="635"/>
    </row>
    <row r="6214" spans="1:4" x14ac:dyDescent="0.2">
      <c r="A6214" s="635" t="s">
        <v>6530</v>
      </c>
      <c r="B6214" s="636">
        <v>398</v>
      </c>
      <c r="C6214" s="637">
        <v>0</v>
      </c>
      <c r="D6214" s="635"/>
    </row>
    <row r="6215" spans="1:4" x14ac:dyDescent="0.2">
      <c r="A6215" s="635" t="s">
        <v>6531</v>
      </c>
      <c r="B6215" s="636">
        <v>278</v>
      </c>
      <c r="C6215" s="637">
        <v>84.22</v>
      </c>
      <c r="D6215" s="635"/>
    </row>
    <row r="6216" spans="1:4" x14ac:dyDescent="0.2">
      <c r="A6216" s="635" t="s">
        <v>6532</v>
      </c>
      <c r="B6216" s="636">
        <v>398</v>
      </c>
      <c r="C6216" s="637">
        <v>0</v>
      </c>
      <c r="D6216" s="635"/>
    </row>
    <row r="6217" spans="1:4" x14ac:dyDescent="0.2">
      <c r="A6217" s="635" t="s">
        <v>6533</v>
      </c>
      <c r="B6217" s="636">
        <v>371</v>
      </c>
      <c r="C6217" s="637">
        <v>0</v>
      </c>
      <c r="D6217" s="635"/>
    </row>
    <row r="6218" spans="1:4" x14ac:dyDescent="0.2">
      <c r="A6218" s="635" t="s">
        <v>6534</v>
      </c>
      <c r="B6218" s="636">
        <v>311</v>
      </c>
      <c r="C6218" s="637">
        <v>698.5</v>
      </c>
      <c r="D6218" s="635"/>
    </row>
    <row r="6219" spans="1:4" x14ac:dyDescent="0.2">
      <c r="A6219" s="635" t="s">
        <v>6535</v>
      </c>
      <c r="B6219" s="636">
        <v>323</v>
      </c>
      <c r="C6219" s="637">
        <v>751.36</v>
      </c>
      <c r="D6219" s="635"/>
    </row>
    <row r="6220" spans="1:4" x14ac:dyDescent="0.2">
      <c r="A6220" s="635" t="s">
        <v>6536</v>
      </c>
      <c r="B6220" s="636">
        <v>684</v>
      </c>
      <c r="C6220" s="637">
        <v>0</v>
      </c>
      <c r="D6220" s="635"/>
    </row>
    <row r="6221" spans="1:4" x14ac:dyDescent="0.2">
      <c r="A6221" s="635" t="s">
        <v>6537</v>
      </c>
      <c r="B6221" s="636">
        <v>254</v>
      </c>
      <c r="C6221" s="637">
        <v>0</v>
      </c>
      <c r="D6221" s="635"/>
    </row>
    <row r="6222" spans="1:4" x14ac:dyDescent="0.2">
      <c r="A6222" s="635" t="s">
        <v>6538</v>
      </c>
      <c r="B6222" s="636">
        <v>473</v>
      </c>
      <c r="C6222" s="637">
        <v>0</v>
      </c>
      <c r="D6222" s="635"/>
    </row>
    <row r="6223" spans="1:4" x14ac:dyDescent="0.2">
      <c r="A6223" s="635" t="s">
        <v>6539</v>
      </c>
      <c r="B6223" s="636">
        <v>493</v>
      </c>
      <c r="C6223" s="637">
        <v>0</v>
      </c>
      <c r="D6223" s="635"/>
    </row>
    <row r="6224" spans="1:4" x14ac:dyDescent="0.2">
      <c r="A6224" s="635" t="s">
        <v>6540</v>
      </c>
      <c r="B6224" s="636">
        <v>147</v>
      </c>
      <c r="C6224" s="637">
        <v>0</v>
      </c>
      <c r="D6224" s="635"/>
    </row>
    <row r="6225" spans="1:4" x14ac:dyDescent="0.2">
      <c r="A6225" s="635" t="s">
        <v>6541</v>
      </c>
      <c r="B6225" s="636">
        <v>267</v>
      </c>
      <c r="C6225" s="637">
        <v>0</v>
      </c>
      <c r="D6225" s="635"/>
    </row>
    <row r="6226" spans="1:4" x14ac:dyDescent="0.2">
      <c r="A6226" s="635" t="s">
        <v>6542</v>
      </c>
      <c r="B6226" s="636">
        <v>250</v>
      </c>
      <c r="C6226" s="637">
        <v>0</v>
      </c>
      <c r="D6226" s="635"/>
    </row>
    <row r="6227" spans="1:4" x14ac:dyDescent="0.2">
      <c r="A6227" s="635" t="s">
        <v>6543</v>
      </c>
      <c r="B6227" s="636">
        <v>327</v>
      </c>
      <c r="C6227" s="637">
        <v>0</v>
      </c>
      <c r="D6227" s="635"/>
    </row>
    <row r="6228" spans="1:4" x14ac:dyDescent="0.2">
      <c r="A6228" s="635" t="s">
        <v>6544</v>
      </c>
      <c r="B6228" s="636">
        <v>358</v>
      </c>
      <c r="C6228" s="637">
        <v>0</v>
      </c>
      <c r="D6228" s="635"/>
    </row>
    <row r="6229" spans="1:4" x14ac:dyDescent="0.2">
      <c r="A6229" s="635" t="s">
        <v>6545</v>
      </c>
      <c r="B6229" s="636">
        <v>341</v>
      </c>
      <c r="C6229" s="637">
        <v>344.42</v>
      </c>
      <c r="D6229" s="635"/>
    </row>
    <row r="6230" spans="1:4" x14ac:dyDescent="0.2">
      <c r="A6230" s="635" t="s">
        <v>6546</v>
      </c>
      <c r="B6230" s="636">
        <v>296</v>
      </c>
      <c r="C6230" s="637">
        <v>0</v>
      </c>
      <c r="D6230" s="635"/>
    </row>
    <row r="6231" spans="1:4" x14ac:dyDescent="0.2">
      <c r="A6231" s="635" t="s">
        <v>6547</v>
      </c>
      <c r="B6231" s="636">
        <v>279</v>
      </c>
      <c r="C6231" s="637">
        <v>0</v>
      </c>
      <c r="D6231" s="635"/>
    </row>
    <row r="6232" spans="1:4" x14ac:dyDescent="0.2">
      <c r="A6232" s="635" t="s">
        <v>6548</v>
      </c>
      <c r="B6232" s="636">
        <v>162</v>
      </c>
      <c r="C6232" s="637">
        <v>609.41999999999996</v>
      </c>
      <c r="D6232" s="635"/>
    </row>
    <row r="6233" spans="1:4" x14ac:dyDescent="0.2">
      <c r="A6233" s="635" t="s">
        <v>6549</v>
      </c>
      <c r="B6233" s="636">
        <v>116</v>
      </c>
      <c r="C6233" s="637">
        <v>340.66</v>
      </c>
      <c r="D6233" s="635"/>
    </row>
    <row r="6234" spans="1:4" x14ac:dyDescent="0.2">
      <c r="A6234" s="635" t="s">
        <v>6550</v>
      </c>
      <c r="B6234" s="636">
        <v>136</v>
      </c>
      <c r="C6234" s="637">
        <v>0</v>
      </c>
      <c r="D6234" s="635"/>
    </row>
    <row r="6235" spans="1:4" x14ac:dyDescent="0.2">
      <c r="A6235" s="635" t="s">
        <v>6551</v>
      </c>
      <c r="B6235" s="636">
        <v>109</v>
      </c>
      <c r="C6235" s="637">
        <v>0</v>
      </c>
      <c r="D6235" s="635"/>
    </row>
    <row r="6236" spans="1:4" x14ac:dyDescent="0.2">
      <c r="A6236" s="635" t="s">
        <v>6553</v>
      </c>
      <c r="B6236" s="636">
        <v>269</v>
      </c>
      <c r="C6236" s="637">
        <v>0</v>
      </c>
      <c r="D6236" s="635"/>
    </row>
    <row r="6237" spans="1:4" x14ac:dyDescent="0.2">
      <c r="A6237" s="635" t="s">
        <v>6554</v>
      </c>
      <c r="B6237" s="636">
        <v>417</v>
      </c>
      <c r="C6237" s="637">
        <v>0</v>
      </c>
      <c r="D6237" s="635"/>
    </row>
    <row r="6238" spans="1:4" x14ac:dyDescent="0.2">
      <c r="A6238" s="635" t="s">
        <v>6555</v>
      </c>
      <c r="B6238" s="636">
        <v>4</v>
      </c>
      <c r="C6238" s="637">
        <v>0</v>
      </c>
      <c r="D6238" s="635" t="s">
        <v>344</v>
      </c>
    </row>
    <row r="6239" spans="1:4" x14ac:dyDescent="0.2">
      <c r="A6239" s="635" t="s">
        <v>6556</v>
      </c>
      <c r="B6239" s="636">
        <v>275</v>
      </c>
      <c r="C6239" s="637">
        <v>395.5</v>
      </c>
      <c r="D6239" s="635"/>
    </row>
    <row r="6240" spans="1:4" x14ac:dyDescent="0.2">
      <c r="A6240" s="635" t="s">
        <v>6557</v>
      </c>
      <c r="B6240" s="636">
        <v>154</v>
      </c>
      <c r="C6240" s="637">
        <v>532.02</v>
      </c>
      <c r="D6240" s="635"/>
    </row>
    <row r="6241" spans="1:4" x14ac:dyDescent="0.2">
      <c r="A6241" s="635" t="s">
        <v>6558</v>
      </c>
      <c r="B6241" s="636">
        <v>457</v>
      </c>
      <c r="C6241" s="637">
        <v>0</v>
      </c>
      <c r="D6241" s="635"/>
    </row>
    <row r="6242" spans="1:4" x14ac:dyDescent="0.2">
      <c r="A6242" s="635" t="s">
        <v>6559</v>
      </c>
      <c r="B6242" s="636">
        <v>129</v>
      </c>
      <c r="C6242" s="637">
        <v>350.51</v>
      </c>
      <c r="D6242" s="635"/>
    </row>
    <row r="6243" spans="1:4" x14ac:dyDescent="0.2">
      <c r="A6243" s="635" t="s">
        <v>6560</v>
      </c>
      <c r="B6243" s="636">
        <v>361</v>
      </c>
      <c r="C6243" s="637">
        <v>0</v>
      </c>
      <c r="D6243" s="635"/>
    </row>
    <row r="6244" spans="1:4" x14ac:dyDescent="0.2">
      <c r="A6244" s="635" t="s">
        <v>6561</v>
      </c>
      <c r="B6244" s="636">
        <v>253</v>
      </c>
      <c r="C6244" s="637">
        <v>0</v>
      </c>
      <c r="D6244" s="635"/>
    </row>
    <row r="6245" spans="1:4" x14ac:dyDescent="0.2">
      <c r="A6245" s="635" t="s">
        <v>6562</v>
      </c>
      <c r="B6245" s="636">
        <v>206</v>
      </c>
      <c r="C6245" s="637">
        <v>78.63</v>
      </c>
      <c r="D6245" s="635"/>
    </row>
    <row r="6246" spans="1:4" x14ac:dyDescent="0.2">
      <c r="A6246" s="635" t="s">
        <v>6563</v>
      </c>
      <c r="B6246" s="636">
        <v>214</v>
      </c>
      <c r="C6246" s="637">
        <v>0</v>
      </c>
      <c r="D6246" s="635"/>
    </row>
    <row r="6247" spans="1:4" x14ac:dyDescent="0.2">
      <c r="A6247" s="635" t="s">
        <v>6564</v>
      </c>
      <c r="B6247" s="636">
        <v>320</v>
      </c>
      <c r="C6247" s="637">
        <v>641.04999999999995</v>
      </c>
      <c r="D6247" s="635"/>
    </row>
    <row r="6248" spans="1:4" x14ac:dyDescent="0.2">
      <c r="A6248" s="635" t="s">
        <v>6565</v>
      </c>
      <c r="B6248" s="636">
        <v>278</v>
      </c>
      <c r="C6248" s="637">
        <v>433.11</v>
      </c>
      <c r="D6248" s="635"/>
    </row>
    <row r="6249" spans="1:4" x14ac:dyDescent="0.2">
      <c r="A6249" s="635" t="s">
        <v>6566</v>
      </c>
      <c r="B6249" s="636">
        <v>105</v>
      </c>
      <c r="C6249" s="637">
        <v>0</v>
      </c>
      <c r="D6249" s="635"/>
    </row>
    <row r="6250" spans="1:4" x14ac:dyDescent="0.2">
      <c r="A6250" s="635" t="s">
        <v>6567</v>
      </c>
      <c r="B6250" s="636">
        <v>320</v>
      </c>
      <c r="C6250" s="637">
        <v>0</v>
      </c>
      <c r="D6250" s="635"/>
    </row>
    <row r="6251" spans="1:4" x14ac:dyDescent="0.2">
      <c r="A6251" s="635" t="s">
        <v>6568</v>
      </c>
      <c r="B6251" s="636">
        <v>297</v>
      </c>
      <c r="C6251" s="637">
        <v>0</v>
      </c>
      <c r="D6251" s="635"/>
    </row>
    <row r="6252" spans="1:4" x14ac:dyDescent="0.2">
      <c r="A6252" s="635" t="s">
        <v>6569</v>
      </c>
      <c r="B6252" s="636">
        <v>72</v>
      </c>
      <c r="C6252" s="637">
        <v>0</v>
      </c>
      <c r="D6252" s="635"/>
    </row>
    <row r="6253" spans="1:4" x14ac:dyDescent="0.2">
      <c r="A6253" s="635" t="s">
        <v>6570</v>
      </c>
      <c r="B6253" s="636">
        <v>98</v>
      </c>
      <c r="C6253" s="637">
        <v>101.31</v>
      </c>
      <c r="D6253" s="635"/>
    </row>
    <row r="6254" spans="1:4" x14ac:dyDescent="0.2">
      <c r="A6254" s="635" t="s">
        <v>6571</v>
      </c>
      <c r="B6254" s="636">
        <v>212</v>
      </c>
      <c r="C6254" s="637">
        <v>0</v>
      </c>
      <c r="D6254" s="635"/>
    </row>
    <row r="6255" spans="1:4" x14ac:dyDescent="0.2">
      <c r="A6255" s="635" t="s">
        <v>6572</v>
      </c>
      <c r="B6255" s="636">
        <v>176</v>
      </c>
      <c r="C6255" s="637">
        <v>46.99</v>
      </c>
      <c r="D6255" s="635"/>
    </row>
    <row r="6256" spans="1:4" x14ac:dyDescent="0.2">
      <c r="A6256" s="635" t="s">
        <v>6573</v>
      </c>
      <c r="B6256" s="636">
        <v>355</v>
      </c>
      <c r="C6256" s="637">
        <v>940.14</v>
      </c>
      <c r="D6256" s="635"/>
    </row>
    <row r="6257" spans="1:4" x14ac:dyDescent="0.2">
      <c r="A6257" s="635" t="s">
        <v>6574</v>
      </c>
      <c r="B6257" s="636">
        <v>298</v>
      </c>
      <c r="C6257" s="637">
        <v>0</v>
      </c>
      <c r="D6257" s="635"/>
    </row>
    <row r="6258" spans="1:4" x14ac:dyDescent="0.2">
      <c r="A6258" s="635" t="s">
        <v>6575</v>
      </c>
      <c r="B6258" s="636">
        <v>86</v>
      </c>
      <c r="C6258" s="637">
        <v>0</v>
      </c>
      <c r="D6258" s="635"/>
    </row>
    <row r="6259" spans="1:4" x14ac:dyDescent="0.2">
      <c r="A6259" s="635" t="s">
        <v>6576</v>
      </c>
      <c r="B6259" s="636">
        <v>118</v>
      </c>
      <c r="C6259" s="637">
        <v>0</v>
      </c>
      <c r="D6259" s="635"/>
    </row>
    <row r="6260" spans="1:4" x14ac:dyDescent="0.2">
      <c r="A6260" s="635" t="s">
        <v>6577</v>
      </c>
      <c r="B6260" s="636">
        <v>90</v>
      </c>
      <c r="C6260" s="637">
        <v>0</v>
      </c>
      <c r="D6260" s="635"/>
    </row>
    <row r="6261" spans="1:4" x14ac:dyDescent="0.2">
      <c r="A6261" s="635" t="s">
        <v>6578</v>
      </c>
      <c r="B6261" s="636">
        <v>294</v>
      </c>
      <c r="C6261" s="637">
        <v>0</v>
      </c>
      <c r="D6261" s="635"/>
    </row>
    <row r="6262" spans="1:4" x14ac:dyDescent="0.2">
      <c r="A6262" s="635" t="s">
        <v>6579</v>
      </c>
      <c r="B6262" s="636">
        <v>115</v>
      </c>
      <c r="C6262" s="637">
        <v>53.83</v>
      </c>
      <c r="D6262" s="635"/>
    </row>
    <row r="6263" spans="1:4" x14ac:dyDescent="0.2">
      <c r="A6263" s="635" t="s">
        <v>6580</v>
      </c>
      <c r="B6263" s="636">
        <v>34</v>
      </c>
      <c r="C6263" s="637">
        <v>0</v>
      </c>
      <c r="D6263" s="635" t="s">
        <v>344</v>
      </c>
    </row>
    <row r="6264" spans="1:4" x14ac:dyDescent="0.2">
      <c r="A6264" s="635" t="s">
        <v>6581</v>
      </c>
      <c r="B6264" s="636">
        <v>315</v>
      </c>
      <c r="C6264" s="637">
        <v>0</v>
      </c>
      <c r="D6264" s="635"/>
    </row>
    <row r="6265" spans="1:4" x14ac:dyDescent="0.2">
      <c r="A6265" s="635" t="s">
        <v>6582</v>
      </c>
      <c r="B6265" s="636">
        <v>307</v>
      </c>
      <c r="C6265" s="637">
        <v>0</v>
      </c>
      <c r="D6265" s="635"/>
    </row>
    <row r="6266" spans="1:4" x14ac:dyDescent="0.2">
      <c r="A6266" s="635" t="s">
        <v>6583</v>
      </c>
      <c r="B6266" s="636">
        <v>401</v>
      </c>
      <c r="C6266" s="637">
        <v>0</v>
      </c>
      <c r="D6266" s="635"/>
    </row>
    <row r="6267" spans="1:4" x14ac:dyDescent="0.2">
      <c r="A6267" s="635" t="s">
        <v>6584</v>
      </c>
      <c r="B6267" s="636">
        <v>46</v>
      </c>
      <c r="C6267" s="637">
        <v>0</v>
      </c>
      <c r="D6267" s="635"/>
    </row>
    <row r="6268" spans="1:4" x14ac:dyDescent="0.2">
      <c r="A6268" s="635" t="s">
        <v>6585</v>
      </c>
      <c r="B6268" s="636">
        <v>86</v>
      </c>
      <c r="C6268" s="637">
        <v>0</v>
      </c>
      <c r="D6268" s="635"/>
    </row>
    <row r="6269" spans="1:4" x14ac:dyDescent="0.2">
      <c r="A6269" s="635" t="s">
        <v>6586</v>
      </c>
      <c r="B6269" s="636">
        <v>129</v>
      </c>
      <c r="C6269" s="637">
        <v>0</v>
      </c>
      <c r="D6269" s="635"/>
    </row>
    <row r="6270" spans="1:4" x14ac:dyDescent="0.2">
      <c r="A6270" s="635" t="s">
        <v>6587</v>
      </c>
      <c r="B6270" s="636">
        <v>50</v>
      </c>
      <c r="C6270" s="637">
        <v>0</v>
      </c>
      <c r="D6270" s="635"/>
    </row>
    <row r="6271" spans="1:4" x14ac:dyDescent="0.2">
      <c r="A6271" s="635" t="s">
        <v>6588</v>
      </c>
      <c r="B6271" s="636">
        <v>44</v>
      </c>
      <c r="C6271" s="637">
        <v>0</v>
      </c>
      <c r="D6271" s="635"/>
    </row>
    <row r="6272" spans="1:4" x14ac:dyDescent="0.2">
      <c r="A6272" s="635" t="s">
        <v>6589</v>
      </c>
      <c r="B6272" s="636">
        <v>41</v>
      </c>
      <c r="C6272" s="637">
        <v>0</v>
      </c>
      <c r="D6272" s="635"/>
    </row>
    <row r="6273" spans="1:4" x14ac:dyDescent="0.2">
      <c r="A6273" s="635" t="s">
        <v>6678</v>
      </c>
      <c r="B6273" s="636">
        <v>146</v>
      </c>
      <c r="C6273" s="637">
        <v>0</v>
      </c>
      <c r="D6273" s="635"/>
    </row>
    <row r="6274" spans="1:4" x14ac:dyDescent="0.2">
      <c r="A6274" s="635" t="s">
        <v>6590</v>
      </c>
      <c r="B6274" s="636">
        <v>6</v>
      </c>
      <c r="C6274" s="637">
        <v>0</v>
      </c>
      <c r="D6274" s="635" t="s">
        <v>344</v>
      </c>
    </row>
    <row r="6275" spans="1:4" x14ac:dyDescent="0.2">
      <c r="A6275" s="635" t="s">
        <v>6591</v>
      </c>
      <c r="B6275" s="636">
        <v>153</v>
      </c>
      <c r="C6275" s="637">
        <v>227.92</v>
      </c>
      <c r="D6275" s="635"/>
    </row>
    <row r="6276" spans="1:4" x14ac:dyDescent="0.2">
      <c r="A6276" s="635" t="s">
        <v>6592</v>
      </c>
      <c r="B6276" s="636">
        <v>207</v>
      </c>
      <c r="C6276" s="637">
        <v>10.02</v>
      </c>
      <c r="D6276" s="635"/>
    </row>
    <row r="6277" spans="1:4" x14ac:dyDescent="0.2">
      <c r="A6277" s="635" t="s">
        <v>6593</v>
      </c>
      <c r="B6277" s="636">
        <v>520</v>
      </c>
      <c r="C6277" s="637">
        <v>1340.64</v>
      </c>
      <c r="D6277" s="635"/>
    </row>
    <row r="6278" spans="1:4" x14ac:dyDescent="0.2">
      <c r="A6278" s="635" t="s">
        <v>6594</v>
      </c>
      <c r="B6278" s="636">
        <v>253</v>
      </c>
      <c r="C6278" s="637">
        <v>70.87</v>
      </c>
      <c r="D6278" s="635"/>
    </row>
    <row r="6279" spans="1:4" x14ac:dyDescent="0.2">
      <c r="A6279" s="635" t="s">
        <v>6732</v>
      </c>
      <c r="B6279" s="636">
        <v>359</v>
      </c>
      <c r="C6279" s="637">
        <v>1041.4000000000001</v>
      </c>
      <c r="D6279" s="635"/>
    </row>
    <row r="6280" spans="1:4" x14ac:dyDescent="0.2">
      <c r="A6280" s="635" t="s">
        <v>6733</v>
      </c>
      <c r="B6280" s="636">
        <v>240</v>
      </c>
      <c r="C6280" s="637">
        <v>0</v>
      </c>
      <c r="D6280" s="635"/>
    </row>
    <row r="6281" spans="1:4" x14ac:dyDescent="0.2">
      <c r="A6281" s="635" t="s">
        <v>6734</v>
      </c>
      <c r="B6281" s="636">
        <v>37</v>
      </c>
      <c r="C6281" s="637">
        <v>6.35</v>
      </c>
      <c r="D6281" s="635" t="s">
        <v>344</v>
      </c>
    </row>
    <row r="6282" spans="1:4" x14ac:dyDescent="0.2">
      <c r="A6282" s="635" t="s">
        <v>6735</v>
      </c>
      <c r="B6282" s="636">
        <v>5</v>
      </c>
      <c r="C6282" s="637">
        <v>0</v>
      </c>
      <c r="D6282" s="635" t="s">
        <v>344</v>
      </c>
    </row>
    <row r="6283" spans="1:4" x14ac:dyDescent="0.2">
      <c r="A6283" s="635" t="s">
        <v>6736</v>
      </c>
      <c r="B6283" s="636">
        <v>195</v>
      </c>
      <c r="C6283" s="637">
        <v>0</v>
      </c>
      <c r="D6283" s="635"/>
    </row>
    <row r="6284" spans="1:4" x14ac:dyDescent="0.2">
      <c r="A6284" s="635" t="s">
        <v>6737</v>
      </c>
      <c r="B6284" s="636">
        <v>41</v>
      </c>
      <c r="C6284" s="637">
        <v>101.82</v>
      </c>
      <c r="D6284" s="635"/>
    </row>
    <row r="6285" spans="1:4" x14ac:dyDescent="0.2">
      <c r="A6285" s="635" t="s">
        <v>6738</v>
      </c>
      <c r="B6285" s="636">
        <v>197</v>
      </c>
      <c r="C6285" s="637">
        <v>635.83000000000004</v>
      </c>
      <c r="D6285" s="635"/>
    </row>
    <row r="6286" spans="1:4" x14ac:dyDescent="0.2">
      <c r="A6286" s="635" t="s">
        <v>6739</v>
      </c>
      <c r="B6286" s="636">
        <v>83</v>
      </c>
      <c r="C6286" s="637">
        <v>0</v>
      </c>
      <c r="D6286" s="635"/>
    </row>
    <row r="6287" spans="1:4" x14ac:dyDescent="0.2">
      <c r="A6287" s="635" t="s">
        <v>6740</v>
      </c>
      <c r="B6287" s="636">
        <v>7</v>
      </c>
      <c r="C6287" s="637">
        <v>0</v>
      </c>
      <c r="D6287" s="635" t="s">
        <v>344</v>
      </c>
    </row>
    <row r="6288" spans="1:4" x14ac:dyDescent="0.2">
      <c r="A6288" s="635" t="s">
        <v>6741</v>
      </c>
      <c r="B6288" s="636">
        <v>13</v>
      </c>
      <c r="C6288" s="637">
        <v>0</v>
      </c>
      <c r="D6288" s="635" t="s">
        <v>344</v>
      </c>
    </row>
    <row r="6289" spans="1:4" x14ac:dyDescent="0.2">
      <c r="A6289" s="635" t="s">
        <v>6742</v>
      </c>
      <c r="B6289" s="636">
        <v>328</v>
      </c>
      <c r="C6289" s="637">
        <v>0</v>
      </c>
      <c r="D6289" s="635"/>
    </row>
    <row r="6290" spans="1:4" x14ac:dyDescent="0.2">
      <c r="A6290" s="635" t="s">
        <v>6743</v>
      </c>
      <c r="B6290" s="636">
        <v>278</v>
      </c>
      <c r="C6290" s="637">
        <v>374.74</v>
      </c>
      <c r="D6290" s="635"/>
    </row>
    <row r="6291" spans="1:4" x14ac:dyDescent="0.2">
      <c r="A6291" s="635" t="s">
        <v>6744</v>
      </c>
      <c r="B6291" s="636">
        <v>243</v>
      </c>
      <c r="C6291" s="637">
        <v>0</v>
      </c>
      <c r="D6291" s="635"/>
    </row>
    <row r="6292" spans="1:4" x14ac:dyDescent="0.2">
      <c r="A6292" s="635" t="s">
        <v>6745</v>
      </c>
      <c r="B6292" s="636">
        <v>362</v>
      </c>
      <c r="C6292" s="637">
        <v>60.08</v>
      </c>
      <c r="D6292" s="635"/>
    </row>
    <row r="6293" spans="1:4" x14ac:dyDescent="0.2">
      <c r="A6293" s="635" t="s">
        <v>6746</v>
      </c>
      <c r="B6293" s="636">
        <v>319</v>
      </c>
      <c r="C6293" s="637">
        <v>0</v>
      </c>
      <c r="D6293" s="635"/>
    </row>
    <row r="6294" spans="1:4" x14ac:dyDescent="0.2">
      <c r="A6294" s="635" t="s">
        <v>6747</v>
      </c>
      <c r="B6294" s="636">
        <v>51</v>
      </c>
      <c r="C6294" s="637">
        <v>153.61000000000001</v>
      </c>
      <c r="D6294" s="635"/>
    </row>
    <row r="6295" spans="1:4" x14ac:dyDescent="0.2">
      <c r="A6295" s="635" t="s">
        <v>6748</v>
      </c>
      <c r="B6295" s="636">
        <v>29</v>
      </c>
      <c r="C6295" s="637">
        <v>0</v>
      </c>
      <c r="D6295" s="635" t="s">
        <v>344</v>
      </c>
    </row>
    <row r="6296" spans="1:4" x14ac:dyDescent="0.2">
      <c r="A6296" s="635" t="s">
        <v>6749</v>
      </c>
      <c r="B6296" s="636">
        <v>32</v>
      </c>
      <c r="C6296" s="637">
        <v>105.54</v>
      </c>
      <c r="D6296" s="635" t="s">
        <v>344</v>
      </c>
    </row>
    <row r="6297" spans="1:4" x14ac:dyDescent="0.2">
      <c r="A6297" s="635" t="s">
        <v>6750</v>
      </c>
      <c r="B6297" s="636">
        <v>34</v>
      </c>
      <c r="C6297" s="637">
        <v>47.53</v>
      </c>
      <c r="D6297" s="635" t="s">
        <v>344</v>
      </c>
    </row>
    <row r="6298" spans="1:4" x14ac:dyDescent="0.2">
      <c r="A6298" s="635" t="s">
        <v>6751</v>
      </c>
      <c r="B6298" s="636">
        <v>10</v>
      </c>
      <c r="C6298" s="637">
        <v>0</v>
      </c>
      <c r="D6298" s="635" t="s">
        <v>344</v>
      </c>
    </row>
    <row r="6299" spans="1:4" x14ac:dyDescent="0.2">
      <c r="A6299" s="635" t="s">
        <v>6752</v>
      </c>
      <c r="B6299" s="636">
        <v>424</v>
      </c>
      <c r="C6299" s="637">
        <v>0</v>
      </c>
      <c r="D6299" s="635"/>
    </row>
    <row r="6300" spans="1:4" x14ac:dyDescent="0.2">
      <c r="A6300" s="635" t="s">
        <v>6753</v>
      </c>
      <c r="B6300" s="636">
        <v>5</v>
      </c>
      <c r="C6300" s="637">
        <v>18.32</v>
      </c>
      <c r="D6300" s="635" t="s">
        <v>344</v>
      </c>
    </row>
    <row r="6302" spans="1:4" x14ac:dyDescent="0.2">
      <c r="A6302" s="640" t="s">
        <v>6595</v>
      </c>
      <c r="B6302" s="640"/>
      <c r="C6302" s="640"/>
      <c r="D6302" s="640"/>
    </row>
    <row r="6303" spans="1:4" x14ac:dyDescent="0.2">
      <c r="A6303" s="641" t="s">
        <v>6596</v>
      </c>
      <c r="B6303" s="641"/>
      <c r="C6303" s="641"/>
      <c r="D6303" s="641"/>
    </row>
  </sheetData>
  <sheetProtection algorithmName="SHA-512" hashValue="dgPAEIHFmUhAQbziujGcIkMKFBrEjcVCg5RkrwHkQMVj3OkA7P8jjNSVHq54/7nlR6f91COwj3CfCYxN5E/CUg==" saltValue="bVzVXD+y8pt1xh0J0FAoYA==" spinCount="100000" sheet="1" objects="1" scenarios="1"/>
  <mergeCells count="2">
    <mergeCell ref="A6302:D6302"/>
    <mergeCell ref="A6303:D630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11</vt:i4>
      </vt:variant>
      <vt:variant>
        <vt:lpstr>Benoemde bereiken</vt:lpstr>
      </vt:variant>
      <vt:variant>
        <vt:i4>10</vt:i4>
      </vt:variant>
    </vt:vector>
  </HeadingPairs>
  <TitlesOfParts>
    <vt:vector size="21" baseType="lpstr">
      <vt:lpstr>toelichting</vt:lpstr>
      <vt:lpstr>faciliteiten</vt:lpstr>
      <vt:lpstr>complete ll-pop</vt:lpstr>
      <vt:lpstr>berekeningen</vt:lpstr>
      <vt:lpstr>sbo + sbo</vt:lpstr>
      <vt:lpstr>sbo + bao</vt:lpstr>
      <vt:lpstr>facilit opheffing</vt:lpstr>
      <vt:lpstr>tab</vt:lpstr>
      <vt:lpstr>score fusieschool</vt:lpstr>
      <vt:lpstr>score 2</vt:lpstr>
      <vt:lpstr>score2020</vt:lpstr>
      <vt:lpstr>Aanwezig</vt:lpstr>
      <vt:lpstr>Achterstandsscore</vt:lpstr>
      <vt:lpstr>berekeningen!Afdrukbereik</vt:lpstr>
      <vt:lpstr>'complete ll-pop'!Afdrukbereik</vt:lpstr>
      <vt:lpstr>'facilit opheffing'!Afdrukbereik</vt:lpstr>
      <vt:lpstr>faciliteiten!Afdrukbereik</vt:lpstr>
      <vt:lpstr>'sbo + sbo'!Afdrukbereik</vt:lpstr>
      <vt:lpstr>tab!Afdrukbereik</vt:lpstr>
      <vt:lpstr>toelichting!Afdrukbereik</vt:lpstr>
      <vt:lpstr>score2020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fusie basisscholen</dc:title>
  <dc:creator>keizer</dc:creator>
  <cp:lastModifiedBy>B Keizer</cp:lastModifiedBy>
  <cp:lastPrinted>2019-10-22T21:27:19Z</cp:lastPrinted>
  <dcterms:created xsi:type="dcterms:W3CDTF">2000-03-25T21:08:55Z</dcterms:created>
  <dcterms:modified xsi:type="dcterms:W3CDTF">2020-02-27T22:42:39Z</dcterms:modified>
</cp:coreProperties>
</file>