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sbo\"/>
    </mc:Choice>
  </mc:AlternateContent>
  <bookViews>
    <workbookView xWindow="0" yWindow="0" windowWidth="19200" windowHeight="11595" tabRatio="759" activeTab="1"/>
  </bookViews>
  <sheets>
    <sheet name="toelichting" sheetId="2" r:id="rId1"/>
    <sheet name="data leerlingen" sheetId="1" r:id="rId2"/>
    <sheet name="tab" sheetId="3" r:id="rId3"/>
  </sheets>
  <definedNames>
    <definedName name="_xlnm.Print_Area" localSheetId="1">'data leerlingen'!$B$2:$L$62</definedName>
    <definedName name="_xlnm.Print_Area" localSheetId="2">tab!$B$2:$H$18</definedName>
    <definedName name="_xlnm.Print_Area" localSheetId="0">toelichting!$B$2:$I$59</definedName>
  </definedNames>
  <calcPr calcId="152511"/>
</workbook>
</file>

<file path=xl/calcChain.xml><?xml version="1.0" encoding="utf-8"?>
<calcChain xmlns="http://schemas.openxmlformats.org/spreadsheetml/2006/main">
  <c r="H47" i="1" l="1"/>
  <c r="F45" i="1"/>
  <c r="F27" i="1"/>
  <c r="F20" i="1"/>
  <c r="F13" i="1"/>
  <c r="D13" i="1"/>
  <c r="D20" i="1"/>
  <c r="C4" i="2"/>
  <c r="E10" i="3" l="1"/>
  <c r="D26" i="1"/>
  <c r="H20" i="1"/>
  <c r="H19" i="1"/>
  <c r="D19" i="1"/>
  <c r="D12" i="1"/>
  <c r="J20" i="1"/>
  <c r="J45" i="1"/>
  <c r="F47" i="1"/>
  <c r="E11" i="3"/>
  <c r="I3" i="3"/>
  <c r="I4" i="3"/>
  <c r="C5" i="1"/>
  <c r="F26" i="1"/>
  <c r="D44" i="1"/>
  <c r="D43" i="1"/>
  <c r="H44" i="1"/>
  <c r="H43" i="1"/>
  <c r="D11" i="3"/>
  <c r="D10" i="3"/>
  <c r="F31" i="1"/>
  <c r="F32" i="1"/>
  <c r="P48" i="1" l="1"/>
  <c r="F33" i="1"/>
  <c r="J54" i="1" s="1"/>
  <c r="J55" i="1" l="1"/>
  <c r="J53" i="1" s="1"/>
  <c r="J58" i="1"/>
  <c r="J56" i="1"/>
  <c r="J57" i="1"/>
  <c r="F54" i="1"/>
  <c r="F55" i="1" s="1"/>
  <c r="F56" i="1" s="1"/>
  <c r="F57" i="1" s="1"/>
  <c r="F58" i="1" s="1"/>
  <c r="F59" i="1" s="1"/>
  <c r="F53" i="1" l="1"/>
  <c r="J48" i="1" s="1"/>
</calcChain>
</file>

<file path=xl/comments1.xml><?xml version="1.0" encoding="utf-8"?>
<comments xmlns="http://schemas.openxmlformats.org/spreadsheetml/2006/main">
  <authors>
    <author>B Keizer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 xml:space="preserve">
Bedragen voor 18/19 zijn voor het laatst in september 2019 bekend gemaakt.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
Bedragen voor 19/20 zijn voor het laatst in oktober 2019 bekend gemaakt.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 xml:space="preserve">
Bedragen voor 20/21 worden  in maart/april 2020 bekend gemaakt.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
Bedragen voor 18/19 zijn voor het laatst in september 2019 bekend gemaakt.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
Bedragen voor 19/20 zijn voor het laatst in oktober 2019 bekend gemaakt.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 xml:space="preserve">
Bedragen voor 20/21 worden  in maart/april 2020 bekend gemaakt.</t>
        </r>
      </text>
    </comment>
  </commentList>
</comments>
</file>

<file path=xl/sharedStrings.xml><?xml version="1.0" encoding="utf-8"?>
<sst xmlns="http://schemas.openxmlformats.org/spreadsheetml/2006/main" count="101" uniqueCount="92">
  <si>
    <t>Totaal</t>
  </si>
  <si>
    <t>Berekening</t>
  </si>
  <si>
    <t>Nadere toelichting bij deze applicatie</t>
  </si>
  <si>
    <t>In de meeste situaties zal er sprake zijn van fusie tussen twee scholen. In dat geval kan het beste invulling plaats vinden</t>
  </si>
  <si>
    <t>Desgewenst kunt u dus de beveiliging opheffen en de werkbladen aanpassen.</t>
  </si>
  <si>
    <t>Vooraf</t>
  </si>
  <si>
    <t>schooljaar</t>
  </si>
  <si>
    <t>omslagpunt lln. directietoeslag</t>
  </si>
  <si>
    <t>toeslag directie</t>
  </si>
  <si>
    <t>jaar t</t>
  </si>
  <si>
    <t>jaar t-1</t>
  </si>
  <si>
    <t>extra toeslag directie</t>
  </si>
  <si>
    <t>Directietoeslag</t>
  </si>
  <si>
    <t>aanvullende bekostiging schoolleider 1</t>
  </si>
  <si>
    <t>aanvullende bekostiging schoolleider 2</t>
  </si>
  <si>
    <t>PO-raad: Helpdesk</t>
  </si>
  <si>
    <t>Alleen de witte cellen kunnen worden ingevuld.</t>
  </si>
  <si>
    <t xml:space="preserve">Voor nadere informatie: </t>
  </si>
  <si>
    <t>2017/2018</t>
  </si>
  <si>
    <t>Kievitschool</t>
  </si>
  <si>
    <t>Gruttoschool</t>
  </si>
  <si>
    <t>Substantiële fusie-instroom</t>
  </si>
  <si>
    <t>1e schooljaar na fusie</t>
  </si>
  <si>
    <t>2e schooljaar na fusie</t>
  </si>
  <si>
    <t>3e schooljaar na fusie</t>
  </si>
  <si>
    <t>4e schooljaar na fusie</t>
  </si>
  <si>
    <t>5e schooljaar na fusie</t>
  </si>
  <si>
    <t>Materiële bekostiging</t>
  </si>
  <si>
    <t>bedrag per groep</t>
  </si>
  <si>
    <t>bedrag per leerling</t>
  </si>
  <si>
    <t xml:space="preserve">De berekening van de bijzondere bekostiging hoeft maar eenmalig plaats te vinden en gebeurt volgens een eenvoudig principe. </t>
  </si>
  <si>
    <t xml:space="preserve">of in de fusieregeling zelf plaatsvinden, geldt de regeling op hoofdlijnen eveneens voor de jaren erna. </t>
  </si>
  <si>
    <t xml:space="preserve">van de gegevens van de scholen A en B, waarna de gefuseerde school ABC de bijzondere bekostiging in het schooljaar </t>
  </si>
  <si>
    <t>na de fusie weergeeft, die vervolgens ook geldt voor de periode daarna, onder bepaalde condities.</t>
  </si>
  <si>
    <r>
      <t xml:space="preserve">De werkbladen zijn beveiligd onder 'Extra/Beveiliging/Blad beveiligen' met het wachtwoord: </t>
    </r>
    <r>
      <rPr>
        <b/>
        <sz val="11"/>
        <rFont val="Calibri"/>
        <family val="2"/>
        <scheme val="minor"/>
      </rPr>
      <t>poraad</t>
    </r>
  </si>
  <si>
    <t>2018/2019</t>
  </si>
  <si>
    <t>2019/2020</t>
  </si>
  <si>
    <t>2020/2021</t>
  </si>
  <si>
    <t>2021/2022</t>
  </si>
  <si>
    <r>
      <rPr>
        <b/>
        <sz val="10"/>
        <rFont val="Calibri"/>
        <family val="2"/>
        <scheme val="minor"/>
      </rPr>
      <t>Factor A</t>
    </r>
    <r>
      <rPr>
        <sz val="10"/>
        <rFont val="Calibri"/>
        <family val="2"/>
        <scheme val="minor"/>
      </rPr>
      <t>: Aantal leerlingen die</t>
    </r>
  </si>
  <si>
    <r>
      <rPr>
        <b/>
        <sz val="10"/>
        <rFont val="Calibri"/>
        <family val="2"/>
        <scheme val="minor"/>
      </rPr>
      <t>Factor B</t>
    </r>
    <r>
      <rPr>
        <sz val="10"/>
        <rFont val="Calibri"/>
        <family val="2"/>
        <scheme val="minor"/>
      </rPr>
      <t>: Aantal leerlingen die</t>
    </r>
  </si>
  <si>
    <t xml:space="preserve">Door de linearisering heeft een samenvoeging in principe geen gevolgen: de personele bekostiging voor 150 leerlingen van </t>
  </si>
  <si>
    <t>leerlingen</t>
  </si>
  <si>
    <t>ondersteuningsbekostiging</t>
  </si>
  <si>
    <t xml:space="preserve">Het uitgangspunt voor de toekenning van de faciliteiten bij een fusie tussen SBO-scholen is dat gekeken wordt naar </t>
  </si>
  <si>
    <t>het geld voor de personele bekostiging van alleen de aanvullende gelden voor de directie van de betrokken scholen.</t>
  </si>
  <si>
    <t>voor de gefuseerde school.</t>
  </si>
  <si>
    <t xml:space="preserve">SBO A plus 50 leerlingen van SBO B is door de lineaire toekenning gelijk aan de personele bekostiging van SBO AB. </t>
  </si>
  <si>
    <t>aanvulling voor de directietoekenning.</t>
  </si>
  <si>
    <t xml:space="preserve">Gekozen is voor de mogelijkheid van fusies tussen maximaal drie scholen waaruit één school resteert. </t>
  </si>
  <si>
    <t>Wanneer er sprake is van een fusie tussen school A en een school met nevenvestiging, dienen de leerlinggegevens van deze</t>
  </si>
  <si>
    <t>nevenvestiging meteen opgeteld te worden bij de hoofdvestiging.</t>
  </si>
  <si>
    <t>Beperkte fusie-instroom</t>
  </si>
  <si>
    <t>De overige bekostiging is gelineariseerd en heeft daardoor geen effect.</t>
  </si>
  <si>
    <t xml:space="preserve">De directietoekenningen van de fusiescholen worden bij elkaar opgeteld en vermindert met de directietoekenning </t>
  </si>
  <si>
    <t>De bijzondere bekostiging is voor fusies in de tweede periode lager dan in de eerste periode.</t>
  </si>
  <si>
    <t xml:space="preserve">Ook wordt in de toekenning onderscheid gemaakt voor fusies wat de fusie-instroom betreft. Met de fusie-instroom wordt </t>
  </si>
  <si>
    <t xml:space="preserve">gedoeld op het deel van de leerlingen dat van de te fuseren school overgaat naar de fusieschool. Is deze 50% of meer dan </t>
  </si>
  <si>
    <t xml:space="preserve">is sprake van substantiële fusie-instroom, een fusie-instroom tussen de 25% en 50% betreft een beperkte fusie-instroom </t>
  </si>
  <si>
    <t>en dan is de bijzondere bekostiging in de jaren na de fusie geringer.</t>
  </si>
  <si>
    <t>zitten. Leerlingen die van de SBO naar de basisschool of de SO-school zijn gegaan, tellen dus ook niet voor de SBO.</t>
  </si>
  <si>
    <t xml:space="preserve">Alleen als een school minder aanvulling krijgt voor de directietoekenning na de fusie is er effect voor de vaststelling van de </t>
  </si>
  <si>
    <t>Naam SBO school C</t>
  </si>
  <si>
    <t>Naam gefuseerde school</t>
  </si>
  <si>
    <t>Fusie instroom</t>
  </si>
  <si>
    <t>Totaal over 6 jaar (excl. effect indexering )</t>
  </si>
  <si>
    <t>Totaal  over 5 jaar (excl. effect indexering )</t>
  </si>
  <si>
    <t>6e schooljaar na fusie</t>
  </si>
  <si>
    <t xml:space="preserve">Totale fusiefaciliteit (over meerdere jaren) </t>
  </si>
  <si>
    <t>Verschil kan zich bij SBO's slechts voordoen vanwege de toekenning van de aanvullende bekostiging voor de directie.</t>
  </si>
  <si>
    <t>Fusie-instroom</t>
  </si>
  <si>
    <t>Formatieve bekostiging</t>
  </si>
  <si>
    <t>directietoeslag bij gefuseerde school</t>
  </si>
  <si>
    <t>School die na fusie wordt opgeven</t>
  </si>
  <si>
    <t>Gefuseerde school</t>
  </si>
  <si>
    <t>directietoeslagen bij zelfstandige scholen</t>
  </si>
  <si>
    <t>School met wie gefuseerd wordt</t>
  </si>
  <si>
    <t xml:space="preserve">De fusieregeling is gebaseerd op de publicatie Stcrt. 2017 nr. 30458, d.d. 2 juni 2017, waarin de regeling is vastgelegd </t>
  </si>
  <si>
    <t xml:space="preserve">voor de periode 1 aug. 2017 tot en met 31 juli 2022 en vervolgens voor de periode 1 aug. 2022 tot en met 31 juli 2027. </t>
  </si>
  <si>
    <t>2022/2023</t>
  </si>
  <si>
    <r>
      <t xml:space="preserve">De bedragen zijn ontleend aan de publicatie Definitieve Regeling bekostiging personeel PO </t>
    </r>
    <r>
      <rPr>
        <b/>
        <sz val="11"/>
        <color rgb="FFC00000"/>
        <rFont val="Calibri"/>
        <family val="2"/>
        <scheme val="minor"/>
      </rPr>
      <t>2018-2019</t>
    </r>
    <r>
      <rPr>
        <sz val="11"/>
        <rFont val="Calibri"/>
        <family val="2"/>
        <scheme val="minor"/>
      </rPr>
      <t xml:space="preserve"> van </t>
    </r>
    <r>
      <rPr>
        <b/>
        <sz val="11"/>
        <color rgb="FFC00000"/>
        <rFont val="Calibri"/>
        <family val="2"/>
        <scheme val="minor"/>
      </rPr>
      <t>september 2019</t>
    </r>
    <r>
      <rPr>
        <sz val="11"/>
        <rFont val="Calibri"/>
        <family val="2"/>
        <scheme val="minor"/>
      </rPr>
      <t xml:space="preserve"> en </t>
    </r>
  </si>
  <si>
    <t>versie 12jan2020</t>
  </si>
  <si>
    <t xml:space="preserve">Bij de fusie-instroom tellen de leerlingen mee die overgaan naar de fusieschool en op 1 okt. 2019 op de fusieschool </t>
  </si>
  <si>
    <t xml:space="preserve">ingeschreven staan. Dat betreft dus niet de 8-ste klassers want die zijn ondertussen van school af, tenzij ze blijven </t>
  </si>
  <si>
    <t>In maart/april 2020 komen nieuwe bedragen voor 2020-2021.</t>
  </si>
  <si>
    <t>BIJZONDERE BEKOSTIGING BIJ FUSIE SBO SCHOOL PER 1 AUGUSTUS 2020</t>
  </si>
  <si>
    <r>
      <t xml:space="preserve">de publicatie Tweede Regeling bekostiging personeel PO </t>
    </r>
    <r>
      <rPr>
        <b/>
        <sz val="11"/>
        <color rgb="FFC00000"/>
        <rFont val="Calibri"/>
        <family val="2"/>
        <scheme val="minor"/>
      </rPr>
      <t>2019-2020</t>
    </r>
    <r>
      <rPr>
        <sz val="11"/>
        <rFont val="Calibri"/>
        <family val="2"/>
        <scheme val="minor"/>
      </rPr>
      <t xml:space="preserve"> van oktober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2019</t>
    </r>
    <r>
      <rPr>
        <sz val="11"/>
        <rFont val="Calibri"/>
        <family val="2"/>
        <scheme val="minor"/>
      </rPr>
      <t>.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</si>
  <si>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op de opgeheven school ingeschreven stonden </t>
    </r>
  </si>
  <si>
    <r>
      <t xml:space="preserve">- en per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de fusieschool</t>
    </r>
  </si>
  <si>
    <r>
      <t xml:space="preserve">- en op </t>
    </r>
    <r>
      <rPr>
        <b/>
        <i/>
        <sz val="10"/>
        <rFont val="Calibri"/>
        <family val="2"/>
        <scheme val="minor"/>
      </rPr>
      <t>1 oktober 2019</t>
    </r>
    <r>
      <rPr>
        <i/>
        <sz val="10"/>
        <rFont val="Calibri"/>
        <family val="2"/>
        <scheme val="minor"/>
      </rPr>
      <t xml:space="preserve"> op de opgeheven school ingeschreven stonden </t>
    </r>
  </si>
  <si>
    <r>
      <t xml:space="preserve">- en op </t>
    </r>
    <r>
      <rPr>
        <b/>
        <i/>
        <sz val="10"/>
        <rFont val="Calibri"/>
        <family val="2"/>
        <scheme val="minor"/>
      </rPr>
      <t>1 oktober 2020</t>
    </r>
    <r>
      <rPr>
        <i/>
        <sz val="10"/>
        <rFont val="Calibri"/>
        <family val="2"/>
        <scheme val="minor"/>
      </rPr>
      <t xml:space="preserve"> ingeschreven staan op school PO (in Nederland)</t>
    </r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</si>
  <si>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2020.</t>
    </r>
    <r>
      <rPr>
        <sz val="11"/>
        <rFont val="Calibri"/>
        <family val="2"/>
        <scheme val="minor"/>
      </rPr>
      <t xml:space="preserve"> Wanneer geen wijzigingen in de bekostigingsregeling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</si>
</sst>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-&quot;€&quot;\ * #,##0_-;_-&quot;€&quot;\ * #,##0\-;_-&quot;€&quot;\ * &quot;-&quot;_-;_-@_-"/>
    <numFmt numFmtId="166" formatCode="_-&quot;€&quot;\ * #,##0_-;_-&quot;€&quot;\ * #,##0\-;_-&quot;€&quot;\ * &quot;-&quot;??_-;_-@_-"/>
  </numFmts>
  <fonts count="4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47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 tint="0.499984740745262"/>
      <name val="Calibri"/>
      <family val="2"/>
    </font>
    <font>
      <b/>
      <sz val="11"/>
      <color rgb="FFC0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12"/>
      <name val="Calibri"/>
      <family val="2"/>
    </font>
    <font>
      <sz val="10"/>
      <color rgb="FFFF0000"/>
      <name val="Calibri"/>
      <family val="2"/>
    </font>
    <font>
      <b/>
      <i/>
      <sz val="1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/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0" xfId="0" applyFont="1" applyFill="1" applyBorder="1" applyProtection="1"/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5" fillId="3" borderId="0" xfId="0" applyFont="1" applyFill="1" applyBorder="1" applyProtection="1"/>
    <xf numFmtId="0" fontId="6" fillId="3" borderId="0" xfId="0" applyFont="1" applyFill="1" applyBorder="1" applyProtection="1"/>
    <xf numFmtId="0" fontId="12" fillId="3" borderId="0" xfId="0" applyFont="1" applyFill="1" applyBorder="1" applyProtection="1"/>
    <xf numFmtId="0" fontId="4" fillId="3" borderId="0" xfId="0" applyFont="1" applyFill="1" applyBorder="1" applyProtection="1"/>
    <xf numFmtId="0" fontId="7" fillId="3" borderId="0" xfId="0" applyFont="1" applyFill="1" applyBorder="1" applyProtection="1"/>
    <xf numFmtId="0" fontId="8" fillId="3" borderId="0" xfId="0" applyFont="1" applyFill="1" applyBorder="1" applyProtection="1"/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6" fillId="2" borderId="4" xfId="0" applyFont="1" applyFill="1" applyBorder="1" applyProtection="1"/>
    <xf numFmtId="0" fontId="6" fillId="2" borderId="0" xfId="0" applyFont="1" applyFill="1" applyBorder="1" applyProtection="1"/>
    <xf numFmtId="0" fontId="14" fillId="2" borderId="0" xfId="0" applyFont="1" applyFill="1" applyBorder="1" applyProtection="1"/>
    <xf numFmtId="0" fontId="6" fillId="2" borderId="5" xfId="0" applyFont="1" applyFill="1" applyBorder="1" applyProtection="1"/>
    <xf numFmtId="0" fontId="12" fillId="2" borderId="4" xfId="0" applyFont="1" applyFill="1" applyBorder="1" applyProtection="1"/>
    <xf numFmtId="0" fontId="16" fillId="2" borderId="0" xfId="0" applyFont="1" applyFill="1" applyBorder="1" applyProtection="1"/>
    <xf numFmtId="0" fontId="13" fillId="2" borderId="0" xfId="0" applyFont="1" applyFill="1" applyBorder="1" applyProtection="1"/>
    <xf numFmtId="0" fontId="12" fillId="2" borderId="0" xfId="0" applyFont="1" applyFill="1" applyBorder="1" applyProtection="1"/>
    <xf numFmtId="0" fontId="15" fillId="2" borderId="0" xfId="0" applyFont="1" applyFill="1" applyBorder="1" applyProtection="1"/>
    <xf numFmtId="0" fontId="12" fillId="2" borderId="5" xfId="0" applyFont="1" applyFill="1" applyBorder="1" applyProtection="1"/>
    <xf numFmtId="0" fontId="4" fillId="2" borderId="0" xfId="0" applyFont="1" applyFill="1" applyBorder="1" applyProtection="1"/>
    <xf numFmtId="0" fontId="4" fillId="2" borderId="5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Protection="1"/>
    <xf numFmtId="0" fontId="5" fillId="3" borderId="12" xfId="0" applyFont="1" applyFill="1" applyBorder="1" applyProtection="1"/>
    <xf numFmtId="0" fontId="4" fillId="3" borderId="12" xfId="0" applyFont="1" applyFill="1" applyBorder="1" applyProtection="1"/>
    <xf numFmtId="0" fontId="5" fillId="3" borderId="13" xfId="0" applyFont="1" applyFill="1" applyBorder="1" applyProtection="1"/>
    <xf numFmtId="0" fontId="4" fillId="3" borderId="10" xfId="0" applyFont="1" applyFill="1" applyBorder="1" applyProtection="1"/>
    <xf numFmtId="164" fontId="5" fillId="0" borderId="0" xfId="0" applyNumberFormat="1" applyFont="1" applyFill="1" applyBorder="1" applyAlignment="1" applyProtection="1">
      <alignment horizontal="left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5" fillId="2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3" fillId="3" borderId="12" xfId="0" applyFont="1" applyFill="1" applyBorder="1" applyProtection="1"/>
    <xf numFmtId="0" fontId="19" fillId="3" borderId="12" xfId="0" applyFont="1" applyFill="1" applyBorder="1" applyAlignment="1" applyProtection="1">
      <alignment horizontal="left"/>
    </xf>
    <xf numFmtId="0" fontId="19" fillId="3" borderId="12" xfId="0" applyFont="1" applyFill="1" applyBorder="1" applyProtection="1"/>
    <xf numFmtId="164" fontId="5" fillId="5" borderId="12" xfId="0" applyNumberFormat="1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164" fontId="3" fillId="4" borderId="12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20" fillId="2" borderId="0" xfId="0" applyFont="1" applyFill="1" applyBorder="1"/>
    <xf numFmtId="0" fontId="20" fillId="3" borderId="0" xfId="0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2" fillId="3" borderId="0" xfId="0" applyFont="1" applyFill="1" applyBorder="1"/>
    <xf numFmtId="0" fontId="23" fillId="2" borderId="0" xfId="1" applyFont="1" applyFill="1" applyBorder="1" applyAlignment="1" applyProtection="1"/>
    <xf numFmtId="16" fontId="22" fillId="3" borderId="0" xfId="0" applyNumberFormat="1" applyFont="1" applyFill="1" applyBorder="1"/>
    <xf numFmtId="44" fontId="26" fillId="0" borderId="0" xfId="2" applyFont="1" applyFill="1" applyBorder="1" applyAlignment="1" applyProtection="1">
      <alignment horizontal="center"/>
    </xf>
    <xf numFmtId="164" fontId="3" fillId="3" borderId="12" xfId="0" applyNumberFormat="1" applyFont="1" applyFill="1" applyBorder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Fill="1" applyBorder="1" applyAlignment="1" applyProtection="1">
      <alignment horizontal="left"/>
    </xf>
    <xf numFmtId="0" fontId="29" fillId="2" borderId="0" xfId="0" applyFont="1" applyFill="1" applyBorder="1" applyProtection="1"/>
    <xf numFmtId="0" fontId="29" fillId="3" borderId="12" xfId="0" applyFont="1" applyFill="1" applyBorder="1" applyProtection="1"/>
    <xf numFmtId="0" fontId="30" fillId="3" borderId="12" xfId="0" applyFont="1" applyFill="1" applyBorder="1" applyProtection="1"/>
    <xf numFmtId="0" fontId="29" fillId="2" borderId="7" xfId="0" applyFont="1" applyFill="1" applyBorder="1" applyProtection="1"/>
    <xf numFmtId="0" fontId="29" fillId="3" borderId="0" xfId="0" applyFont="1" applyFill="1" applyBorder="1" applyProtection="1"/>
    <xf numFmtId="0" fontId="29" fillId="3" borderId="12" xfId="0" applyFont="1" applyFill="1" applyBorder="1" applyAlignment="1" applyProtection="1">
      <alignment horizontal="left"/>
    </xf>
    <xf numFmtId="0" fontId="29" fillId="2" borderId="0" xfId="0" applyFont="1" applyFill="1" applyBorder="1" applyAlignment="1" applyProtection="1">
      <alignment horizontal="center"/>
    </xf>
    <xf numFmtId="0" fontId="29" fillId="3" borderId="12" xfId="0" applyFont="1" applyFill="1" applyBorder="1" applyAlignment="1" applyProtection="1">
      <alignment horizontal="center"/>
    </xf>
    <xf numFmtId="0" fontId="29" fillId="2" borderId="7" xfId="0" applyFont="1" applyFill="1" applyBorder="1" applyAlignment="1" applyProtection="1">
      <alignment horizontal="center"/>
    </xf>
    <xf numFmtId="0" fontId="29" fillId="3" borderId="0" xfId="0" applyFont="1" applyFill="1" applyBorder="1" applyAlignment="1" applyProtection="1">
      <alignment horizontal="center"/>
    </xf>
    <xf numFmtId="0" fontId="30" fillId="3" borderId="12" xfId="0" applyFont="1" applyFill="1" applyBorder="1" applyAlignment="1" applyProtection="1">
      <alignment horizontal="left"/>
    </xf>
    <xf numFmtId="0" fontId="3" fillId="3" borderId="10" xfId="0" applyFont="1" applyFill="1" applyBorder="1" applyProtection="1"/>
    <xf numFmtId="164" fontId="3" fillId="3" borderId="12" xfId="0" applyNumberFormat="1" applyFont="1" applyFill="1" applyBorder="1" applyProtection="1"/>
    <xf numFmtId="44" fontId="4" fillId="4" borderId="12" xfId="0" applyNumberFormat="1" applyFont="1" applyFill="1" applyBorder="1" applyProtection="1"/>
    <xf numFmtId="0" fontId="3" fillId="3" borderId="14" xfId="0" applyFont="1" applyFill="1" applyBorder="1" applyProtection="1"/>
    <xf numFmtId="0" fontId="32" fillId="3" borderId="12" xfId="0" applyFont="1" applyFill="1" applyBorder="1" applyProtection="1"/>
    <xf numFmtId="14" fontId="3" fillId="0" borderId="0" xfId="0" applyNumberFormat="1" applyFont="1" applyFill="1" applyBorder="1" applyAlignment="1" applyProtection="1">
      <alignment horizontal="left"/>
    </xf>
    <xf numFmtId="0" fontId="31" fillId="2" borderId="0" xfId="0" applyFont="1" applyFill="1" applyBorder="1"/>
    <xf numFmtId="1" fontId="5" fillId="0" borderId="0" xfId="0" applyNumberFormat="1" applyFont="1" applyFill="1" applyBorder="1" applyAlignment="1" applyProtection="1">
      <alignment horizontal="right"/>
    </xf>
    <xf numFmtId="0" fontId="8" fillId="2" borderId="8" xfId="0" applyFont="1" applyFill="1" applyBorder="1" applyProtection="1"/>
    <xf numFmtId="0" fontId="22" fillId="3" borderId="0" xfId="0" applyFont="1" applyFill="1" applyBorder="1" applyProtection="1"/>
    <xf numFmtId="0" fontId="33" fillId="0" borderId="0" xfId="0" applyFont="1" applyFill="1" applyBorder="1" applyAlignment="1" applyProtection="1">
      <alignment horizontal="left"/>
    </xf>
    <xf numFmtId="0" fontId="10" fillId="3" borderId="4" xfId="0" applyFont="1" applyFill="1" applyBorder="1" applyProtection="1"/>
    <xf numFmtId="0" fontId="34" fillId="3" borderId="15" xfId="0" applyFont="1" applyFill="1" applyBorder="1" applyProtection="1"/>
    <xf numFmtId="0" fontId="34" fillId="3" borderId="0" xfId="0" applyFont="1" applyFill="1" applyBorder="1" applyProtection="1"/>
    <xf numFmtId="0" fontId="5" fillId="3" borderId="12" xfId="0" applyFont="1" applyFill="1" applyBorder="1" applyAlignment="1" applyProtection="1">
      <alignment horizontal="left" indent="2"/>
    </xf>
    <xf numFmtId="0" fontId="3" fillId="3" borderId="12" xfId="0" applyFont="1" applyFill="1" applyBorder="1" applyAlignment="1" applyProtection="1">
      <alignment horizontal="left" indent="2"/>
    </xf>
    <xf numFmtId="164" fontId="3" fillId="3" borderId="12" xfId="0" applyNumberFormat="1" applyFont="1" applyFill="1" applyBorder="1" applyAlignment="1" applyProtection="1">
      <alignment horizontal="left"/>
    </xf>
    <xf numFmtId="0" fontId="4" fillId="2" borderId="12" xfId="0" applyFont="1" applyFill="1" applyBorder="1" applyProtection="1"/>
    <xf numFmtId="0" fontId="30" fillId="4" borderId="12" xfId="0" applyFont="1" applyFill="1" applyBorder="1" applyAlignment="1" applyProtection="1">
      <alignment horizontal="center"/>
    </xf>
    <xf numFmtId="0" fontId="30" fillId="3" borderId="0" xfId="0" applyFont="1" applyFill="1" applyBorder="1" applyAlignment="1" applyProtection="1">
      <alignment horizontal="center"/>
    </xf>
    <xf numFmtId="0" fontId="28" fillId="3" borderId="12" xfId="0" applyFont="1" applyFill="1" applyBorder="1" applyAlignment="1" applyProtection="1">
      <alignment horizontal="left" indent="2"/>
    </xf>
    <xf numFmtId="0" fontId="28" fillId="3" borderId="12" xfId="0" applyFont="1" applyFill="1" applyBorder="1" applyProtection="1"/>
    <xf numFmtId="0" fontId="28" fillId="3" borderId="12" xfId="0" applyFont="1" applyFill="1" applyBorder="1" applyAlignment="1" applyProtection="1">
      <alignment horizontal="center"/>
    </xf>
    <xf numFmtId="0" fontId="28" fillId="3" borderId="0" xfId="0" applyFont="1" applyFill="1" applyBorder="1" applyProtection="1"/>
    <xf numFmtId="0" fontId="3" fillId="3" borderId="16" xfId="0" applyFont="1" applyFill="1" applyBorder="1" applyProtection="1"/>
    <xf numFmtId="0" fontId="18" fillId="3" borderId="12" xfId="0" applyFont="1" applyFill="1" applyBorder="1" applyProtection="1"/>
    <xf numFmtId="44" fontId="18" fillId="5" borderId="12" xfId="0" applyNumberFormat="1" applyFont="1" applyFill="1" applyBorder="1" applyProtection="1"/>
    <xf numFmtId="0" fontId="18" fillId="3" borderId="0" xfId="0" applyFont="1" applyFill="1" applyBorder="1" applyProtection="1"/>
    <xf numFmtId="0" fontId="30" fillId="3" borderId="0" xfId="0" applyFont="1" applyFill="1" applyBorder="1" applyProtection="1"/>
    <xf numFmtId="0" fontId="28" fillId="3" borderId="12" xfId="0" quotePrefix="1" applyFont="1" applyFill="1" applyBorder="1" applyAlignment="1" applyProtection="1">
      <alignment horizontal="left" indent="2"/>
    </xf>
    <xf numFmtId="44" fontId="4" fillId="4" borderId="12" xfId="2" applyFont="1" applyFill="1" applyBorder="1" applyProtection="1"/>
    <xf numFmtId="9" fontId="30" fillId="5" borderId="12" xfId="0" applyNumberFormat="1" applyFont="1" applyFill="1" applyBorder="1" applyAlignment="1" applyProtection="1">
      <alignment horizontal="center"/>
    </xf>
    <xf numFmtId="0" fontId="29" fillId="0" borderId="5" xfId="0" applyFont="1" applyFill="1" applyBorder="1" applyProtection="1"/>
    <xf numFmtId="0" fontId="28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3" fillId="0" borderId="12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Protection="1">
      <protection locked="0"/>
    </xf>
    <xf numFmtId="0" fontId="29" fillId="2" borderId="12" xfId="0" applyFont="1" applyFill="1" applyBorder="1" applyAlignment="1" applyProtection="1">
      <alignment horizontal="center"/>
      <protection locked="0"/>
    </xf>
    <xf numFmtId="10" fontId="5" fillId="0" borderId="0" xfId="0" applyNumberFormat="1" applyFont="1" applyFill="1" applyBorder="1" applyAlignment="1" applyProtection="1">
      <alignment horizontal="left"/>
    </xf>
    <xf numFmtId="164" fontId="25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164" fontId="3" fillId="0" borderId="0" xfId="0" applyNumberFormat="1" applyFont="1" applyFill="1" applyBorder="1" applyAlignment="1" applyProtection="1">
      <alignment horizontal="left"/>
    </xf>
    <xf numFmtId="164" fontId="25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Protection="1"/>
    <xf numFmtId="0" fontId="5" fillId="3" borderId="12" xfId="0" applyFont="1" applyFill="1" applyBorder="1" applyAlignment="1" applyProtection="1">
      <alignment horizontal="left"/>
    </xf>
    <xf numFmtId="0" fontId="3" fillId="3" borderId="12" xfId="0" applyFont="1" applyFill="1" applyBorder="1" applyAlignment="1" applyProtection="1">
      <alignment horizontal="left"/>
    </xf>
    <xf numFmtId="0" fontId="28" fillId="3" borderId="12" xfId="0" quotePrefix="1" applyFont="1" applyFill="1" applyBorder="1" applyAlignment="1" applyProtection="1">
      <alignment horizontal="left" indent="1"/>
    </xf>
    <xf numFmtId="0" fontId="36" fillId="3" borderId="12" xfId="0" applyFont="1" applyFill="1" applyBorder="1" applyAlignment="1" applyProtection="1">
      <alignment horizontal="left"/>
    </xf>
    <xf numFmtId="164" fontId="18" fillId="5" borderId="12" xfId="0" applyNumberFormat="1" applyFont="1" applyFill="1" applyBorder="1" applyProtection="1"/>
    <xf numFmtId="0" fontId="4" fillId="3" borderId="17" xfId="0" applyFont="1" applyFill="1" applyBorder="1" applyProtection="1"/>
    <xf numFmtId="0" fontId="4" fillId="3" borderId="18" xfId="0" applyFont="1" applyFill="1" applyBorder="1" applyProtection="1"/>
    <xf numFmtId="0" fontId="5" fillId="3" borderId="18" xfId="0" applyFont="1" applyFill="1" applyBorder="1" applyProtection="1"/>
    <xf numFmtId="0" fontId="5" fillId="3" borderId="17" xfId="0" applyFont="1" applyFill="1" applyBorder="1" applyProtection="1"/>
    <xf numFmtId="0" fontId="5" fillId="3" borderId="19" xfId="0" applyFont="1" applyFill="1" applyBorder="1" applyProtection="1"/>
    <xf numFmtId="164" fontId="4" fillId="4" borderId="12" xfId="0" applyNumberFormat="1" applyFont="1" applyFill="1" applyBorder="1" applyAlignment="1" applyProtection="1">
      <alignment horizontal="center"/>
    </xf>
    <xf numFmtId="0" fontId="5" fillId="3" borderId="20" xfId="0" applyFont="1" applyFill="1" applyBorder="1" applyProtection="1"/>
    <xf numFmtId="0" fontId="3" fillId="3" borderId="14" xfId="0" applyFont="1" applyFill="1" applyBorder="1" applyAlignment="1" applyProtection="1">
      <alignment horizontal="left"/>
    </xf>
    <xf numFmtId="0" fontId="5" fillId="3" borderId="21" xfId="0" applyFont="1" applyFill="1" applyBorder="1" applyProtection="1"/>
    <xf numFmtId="0" fontId="5" fillId="3" borderId="22" xfId="0" applyFont="1" applyFill="1" applyBorder="1" applyProtection="1"/>
    <xf numFmtId="1" fontId="3" fillId="0" borderId="0" xfId="0" applyNumberFormat="1" applyFont="1" applyFill="1" applyBorder="1" applyAlignment="1" applyProtection="1">
      <alignment horizontal="left"/>
    </xf>
    <xf numFmtId="44" fontId="3" fillId="0" borderId="0" xfId="2" applyFont="1" applyFill="1" applyBorder="1" applyAlignment="1" applyProtection="1">
      <alignment horizontal="center"/>
    </xf>
    <xf numFmtId="44" fontId="3" fillId="5" borderId="0" xfId="2" applyFont="1" applyFill="1" applyBorder="1" applyAlignment="1" applyProtection="1">
      <alignment horizontal="center"/>
      <protection locked="0"/>
    </xf>
    <xf numFmtId="164" fontId="3" fillId="5" borderId="0" xfId="0" applyNumberFormat="1" applyFont="1" applyFill="1" applyBorder="1" applyAlignment="1" applyProtection="1">
      <alignment horizontal="left"/>
      <protection locked="0"/>
    </xf>
    <xf numFmtId="44" fontId="5" fillId="5" borderId="0" xfId="0" applyNumberFormat="1" applyFont="1" applyFill="1" applyBorder="1" applyAlignment="1" applyProtection="1">
      <alignment horizontal="left"/>
      <protection locked="0"/>
    </xf>
    <xf numFmtId="44" fontId="5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right"/>
    </xf>
    <xf numFmtId="44" fontId="3" fillId="0" borderId="0" xfId="2" applyFont="1" applyFill="1" applyBorder="1" applyAlignment="1" applyProtection="1">
      <alignment horizontal="center"/>
      <protection locked="0"/>
    </xf>
    <xf numFmtId="0" fontId="39" fillId="3" borderId="0" xfId="0" applyFont="1" applyFill="1" applyBorder="1" applyAlignment="1" applyProtection="1">
      <alignment horizontal="left"/>
    </xf>
  </cellXfs>
  <cellStyles count="4">
    <cellStyle name="Euro" xfId="3"/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99"/>
      <color rgb="FF99CCFF"/>
      <color rgb="FFCC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K59"/>
  <sheetViews>
    <sheetView zoomScale="85" zoomScaleNormal="85" zoomScaleSheetLayoutView="75" workbookViewId="0">
      <selection activeCell="B2" sqref="B2"/>
    </sheetView>
  </sheetViews>
  <sheetFormatPr defaultColWidth="16.42578125" defaultRowHeight="15.75" x14ac:dyDescent="0.25"/>
  <cols>
    <col min="1" max="1" width="3.85546875" style="56" customWidth="1"/>
    <col min="2" max="2" width="2.85546875" style="56" customWidth="1"/>
    <col min="3" max="8" width="16.42578125" style="56"/>
    <col min="9" max="9" width="19.140625" style="56" customWidth="1"/>
    <col min="10" max="16384" width="16.42578125" style="56"/>
  </cols>
  <sheetData>
    <row r="2" spans="2:11" x14ac:dyDescent="0.25">
      <c r="B2" s="55"/>
      <c r="C2" s="55"/>
      <c r="D2" s="55"/>
      <c r="E2" s="55"/>
      <c r="F2" s="55"/>
      <c r="G2" s="55"/>
      <c r="H2" s="55"/>
      <c r="I2" s="55"/>
    </row>
    <row r="3" spans="2:11" x14ac:dyDescent="0.25">
      <c r="B3" s="55"/>
      <c r="C3" s="55"/>
      <c r="D3" s="55"/>
      <c r="E3" s="55"/>
      <c r="F3" s="55"/>
      <c r="G3" s="55"/>
      <c r="H3" s="55"/>
      <c r="I3" s="55"/>
    </row>
    <row r="4" spans="2:11" ht="18.75" x14ac:dyDescent="0.3">
      <c r="B4" s="55"/>
      <c r="C4" s="83" t="str">
        <f xml:space="preserve"> "Faciliteitenregeling samenvoeging SBO-scholen "&amp;tab!G2</f>
        <v>Faciliteitenregeling samenvoeging SBO-scholen 2020/2021</v>
      </c>
      <c r="D4" s="55"/>
      <c r="E4" s="55"/>
      <c r="F4" s="55"/>
      <c r="G4" s="55"/>
      <c r="H4" s="55"/>
      <c r="I4" s="55"/>
    </row>
    <row r="5" spans="2:11" x14ac:dyDescent="0.25">
      <c r="B5" s="55"/>
      <c r="C5" s="55" t="s">
        <v>81</v>
      </c>
      <c r="D5" s="55"/>
      <c r="E5" s="55"/>
      <c r="F5" s="55"/>
      <c r="G5" s="55"/>
      <c r="H5" s="55"/>
      <c r="I5" s="55"/>
    </row>
    <row r="6" spans="2:11" s="59" customFormat="1" ht="15" x14ac:dyDescent="0.25">
      <c r="B6" s="58"/>
      <c r="C6" s="57"/>
      <c r="D6" s="58"/>
      <c r="E6" s="58"/>
      <c r="F6" s="58"/>
      <c r="G6" s="58"/>
      <c r="H6" s="58"/>
      <c r="I6" s="58"/>
    </row>
    <row r="7" spans="2:11" s="59" customFormat="1" ht="15" x14ac:dyDescent="0.25">
      <c r="B7" s="58"/>
      <c r="C7" s="57"/>
      <c r="D7" s="58"/>
      <c r="E7" s="58"/>
      <c r="F7" s="58"/>
      <c r="G7" s="58"/>
      <c r="H7" s="58"/>
      <c r="I7" s="58"/>
    </row>
    <row r="8" spans="2:11" s="59" customFormat="1" ht="15" x14ac:dyDescent="0.25">
      <c r="B8" s="58"/>
      <c r="C8" s="57" t="s">
        <v>5</v>
      </c>
      <c r="D8" s="58"/>
      <c r="E8" s="58"/>
      <c r="F8" s="58"/>
      <c r="G8" s="58"/>
      <c r="H8" s="58"/>
      <c r="I8" s="58"/>
    </row>
    <row r="9" spans="2:11" s="59" customFormat="1" ht="15" x14ac:dyDescent="0.25">
      <c r="B9" s="58"/>
      <c r="C9" s="58" t="s">
        <v>34</v>
      </c>
      <c r="D9" s="58"/>
      <c r="E9" s="58"/>
      <c r="F9" s="58"/>
      <c r="G9" s="58"/>
      <c r="H9" s="58"/>
      <c r="I9" s="58"/>
    </row>
    <row r="10" spans="2:11" s="59" customFormat="1" ht="15" x14ac:dyDescent="0.25">
      <c r="B10" s="58"/>
      <c r="C10" s="58" t="s">
        <v>16</v>
      </c>
      <c r="D10" s="58"/>
      <c r="E10" s="58"/>
      <c r="F10" s="58"/>
      <c r="G10" s="58"/>
      <c r="H10" s="58"/>
      <c r="I10" s="58"/>
    </row>
    <row r="11" spans="2:11" s="59" customFormat="1" ht="15" x14ac:dyDescent="0.25">
      <c r="B11" s="58"/>
      <c r="C11" s="58" t="s">
        <v>4</v>
      </c>
      <c r="D11" s="58"/>
      <c r="E11" s="58"/>
      <c r="F11" s="58"/>
      <c r="G11" s="58"/>
      <c r="H11" s="58"/>
      <c r="I11" s="58"/>
    </row>
    <row r="12" spans="2:11" s="59" customFormat="1" ht="15" x14ac:dyDescent="0.25">
      <c r="B12" s="58"/>
      <c r="C12" s="57"/>
      <c r="D12" s="58"/>
      <c r="E12" s="58"/>
      <c r="F12" s="58"/>
      <c r="G12" s="58"/>
      <c r="H12" s="58"/>
      <c r="I12" s="58"/>
    </row>
    <row r="13" spans="2:11" s="59" customFormat="1" ht="15" x14ac:dyDescent="0.25">
      <c r="B13" s="58"/>
      <c r="C13" s="58" t="s">
        <v>44</v>
      </c>
      <c r="D13" s="58"/>
      <c r="E13" s="58"/>
      <c r="F13" s="58"/>
      <c r="G13" s="58"/>
      <c r="H13" s="58"/>
      <c r="I13" s="58"/>
      <c r="K13" s="61"/>
    </row>
    <row r="14" spans="2:11" s="59" customFormat="1" ht="15" x14ac:dyDescent="0.25">
      <c r="B14" s="58"/>
      <c r="C14" s="58" t="s">
        <v>45</v>
      </c>
      <c r="D14" s="58"/>
      <c r="E14" s="58"/>
      <c r="F14" s="58"/>
      <c r="G14" s="58"/>
      <c r="H14" s="58"/>
      <c r="I14" s="58"/>
      <c r="K14" s="61"/>
    </row>
    <row r="15" spans="2:11" s="59" customFormat="1" ht="15" x14ac:dyDescent="0.25">
      <c r="B15" s="58"/>
      <c r="C15" s="58" t="s">
        <v>53</v>
      </c>
      <c r="D15" s="58"/>
      <c r="E15" s="58"/>
      <c r="F15" s="58"/>
      <c r="G15" s="58"/>
      <c r="H15" s="58"/>
      <c r="I15" s="58"/>
      <c r="K15" s="61"/>
    </row>
    <row r="16" spans="2:11" s="59" customFormat="1" ht="15" x14ac:dyDescent="0.25">
      <c r="B16" s="58"/>
      <c r="C16" s="58" t="s">
        <v>54</v>
      </c>
      <c r="D16" s="58"/>
      <c r="E16" s="58"/>
      <c r="F16" s="58"/>
      <c r="G16" s="58"/>
      <c r="H16" s="58"/>
      <c r="I16" s="58"/>
      <c r="K16" s="61"/>
    </row>
    <row r="17" spans="2:9" s="59" customFormat="1" ht="15" x14ac:dyDescent="0.25">
      <c r="B17" s="58"/>
      <c r="C17" s="58" t="s">
        <v>46</v>
      </c>
      <c r="D17" s="58"/>
      <c r="E17" s="58"/>
      <c r="F17" s="58"/>
      <c r="G17" s="58"/>
      <c r="H17" s="58"/>
      <c r="I17" s="58"/>
    </row>
    <row r="18" spans="2:9" s="59" customFormat="1" ht="15" x14ac:dyDescent="0.25">
      <c r="B18" s="58"/>
      <c r="C18" s="58"/>
      <c r="D18" s="58"/>
      <c r="E18" s="58"/>
      <c r="F18" s="58"/>
      <c r="G18" s="58"/>
      <c r="H18" s="58"/>
      <c r="I18" s="58"/>
    </row>
    <row r="19" spans="2:9" s="59" customFormat="1" ht="15" x14ac:dyDescent="0.25">
      <c r="B19" s="58"/>
      <c r="C19" s="58" t="s">
        <v>77</v>
      </c>
      <c r="D19" s="58"/>
      <c r="E19" s="58"/>
      <c r="F19" s="58"/>
      <c r="G19" s="58"/>
      <c r="H19" s="58"/>
      <c r="I19" s="58"/>
    </row>
    <row r="20" spans="2:9" s="59" customFormat="1" ht="15" x14ac:dyDescent="0.25">
      <c r="B20" s="58"/>
      <c r="C20" s="58" t="s">
        <v>78</v>
      </c>
      <c r="D20" s="58"/>
      <c r="E20" s="58"/>
      <c r="F20" s="58"/>
      <c r="G20" s="58"/>
      <c r="H20" s="58"/>
      <c r="I20" s="58"/>
    </row>
    <row r="21" spans="2:9" s="59" customFormat="1" ht="15" x14ac:dyDescent="0.25">
      <c r="B21" s="58"/>
      <c r="C21" s="58" t="s">
        <v>55</v>
      </c>
      <c r="D21" s="58"/>
      <c r="E21" s="58"/>
      <c r="F21" s="58"/>
      <c r="G21" s="58"/>
      <c r="H21" s="58"/>
      <c r="I21" s="58"/>
    </row>
    <row r="22" spans="2:9" s="59" customFormat="1" ht="15" x14ac:dyDescent="0.25">
      <c r="B22" s="58"/>
      <c r="C22" s="58"/>
      <c r="D22" s="58"/>
      <c r="E22" s="58"/>
      <c r="F22" s="58"/>
      <c r="G22" s="58"/>
      <c r="H22" s="58"/>
      <c r="I22" s="58"/>
    </row>
    <row r="23" spans="2:9" s="59" customFormat="1" ht="15" x14ac:dyDescent="0.25">
      <c r="B23" s="58"/>
      <c r="C23" s="58" t="s">
        <v>56</v>
      </c>
      <c r="D23" s="58"/>
      <c r="E23" s="58"/>
      <c r="F23" s="58"/>
      <c r="G23" s="58"/>
      <c r="H23" s="58"/>
      <c r="I23" s="58"/>
    </row>
    <row r="24" spans="2:9" s="59" customFormat="1" ht="15" x14ac:dyDescent="0.25">
      <c r="B24" s="58"/>
      <c r="C24" s="58" t="s">
        <v>57</v>
      </c>
      <c r="D24" s="58"/>
      <c r="E24" s="58"/>
      <c r="F24" s="58"/>
      <c r="G24" s="58"/>
      <c r="H24" s="58"/>
      <c r="I24" s="58"/>
    </row>
    <row r="25" spans="2:9" s="59" customFormat="1" ht="15" x14ac:dyDescent="0.25">
      <c r="B25" s="58"/>
      <c r="C25" s="58" t="s">
        <v>58</v>
      </c>
      <c r="D25" s="58"/>
      <c r="E25" s="58"/>
      <c r="F25" s="58"/>
      <c r="G25" s="58"/>
      <c r="H25" s="58"/>
      <c r="I25" s="58"/>
    </row>
    <row r="26" spans="2:9" s="59" customFormat="1" ht="15" x14ac:dyDescent="0.25">
      <c r="B26" s="58"/>
      <c r="C26" s="58" t="s">
        <v>59</v>
      </c>
      <c r="D26" s="58"/>
      <c r="E26" s="58"/>
      <c r="F26" s="58"/>
      <c r="G26" s="58"/>
      <c r="H26" s="58"/>
      <c r="I26" s="58"/>
    </row>
    <row r="27" spans="2:9" s="59" customFormat="1" ht="15" x14ac:dyDescent="0.25">
      <c r="B27" s="58"/>
      <c r="C27" s="58" t="s">
        <v>82</v>
      </c>
      <c r="D27" s="58"/>
      <c r="E27" s="58"/>
      <c r="F27" s="58"/>
      <c r="G27" s="58"/>
      <c r="H27" s="58"/>
      <c r="I27" s="58"/>
    </row>
    <row r="28" spans="2:9" s="59" customFormat="1" ht="15" x14ac:dyDescent="0.25">
      <c r="B28" s="58"/>
      <c r="C28" s="58" t="s">
        <v>83</v>
      </c>
      <c r="D28" s="58"/>
      <c r="E28" s="58"/>
      <c r="F28" s="58"/>
      <c r="G28" s="58"/>
      <c r="H28" s="58"/>
      <c r="I28" s="58"/>
    </row>
    <row r="29" spans="2:9" s="59" customFormat="1" ht="15" x14ac:dyDescent="0.25">
      <c r="B29" s="58"/>
      <c r="C29" s="58" t="s">
        <v>60</v>
      </c>
      <c r="D29" s="58"/>
      <c r="E29" s="58"/>
      <c r="F29" s="58"/>
      <c r="G29" s="58"/>
      <c r="H29" s="58"/>
      <c r="I29" s="58"/>
    </row>
    <row r="30" spans="2:9" s="59" customFormat="1" ht="15" x14ac:dyDescent="0.25">
      <c r="B30" s="58"/>
      <c r="C30" s="58"/>
      <c r="D30" s="58"/>
      <c r="E30" s="58"/>
      <c r="F30" s="58"/>
      <c r="G30" s="58"/>
      <c r="H30" s="58"/>
      <c r="I30" s="58"/>
    </row>
    <row r="31" spans="2:9" s="59" customFormat="1" ht="15" x14ac:dyDescent="0.25">
      <c r="B31" s="58"/>
      <c r="C31" s="58" t="s">
        <v>80</v>
      </c>
      <c r="D31" s="58"/>
      <c r="E31" s="58"/>
      <c r="F31" s="58"/>
      <c r="G31" s="58"/>
      <c r="H31" s="58"/>
      <c r="I31" s="58"/>
    </row>
    <row r="32" spans="2:9" s="59" customFormat="1" ht="15" x14ac:dyDescent="0.25">
      <c r="B32" s="58"/>
      <c r="C32" s="58" t="s">
        <v>86</v>
      </c>
      <c r="D32" s="58"/>
      <c r="E32" s="58"/>
      <c r="F32" s="58"/>
      <c r="G32" s="58"/>
      <c r="H32" s="58"/>
      <c r="I32" s="58"/>
    </row>
    <row r="33" spans="2:9" s="59" customFormat="1" ht="15" x14ac:dyDescent="0.25">
      <c r="B33" s="58"/>
      <c r="C33" s="58" t="s">
        <v>84</v>
      </c>
      <c r="D33" s="58"/>
      <c r="E33" s="58"/>
      <c r="F33" s="58"/>
      <c r="G33" s="58"/>
      <c r="H33" s="58"/>
      <c r="I33" s="58"/>
    </row>
    <row r="34" spans="2:9" s="59" customFormat="1" ht="15" x14ac:dyDescent="0.25">
      <c r="B34" s="58"/>
      <c r="C34" s="58"/>
      <c r="D34" s="58"/>
      <c r="E34" s="58"/>
      <c r="F34" s="58"/>
      <c r="G34" s="58"/>
      <c r="H34" s="58"/>
      <c r="I34" s="58"/>
    </row>
    <row r="35" spans="2:9" s="59" customFormat="1" ht="15" x14ac:dyDescent="0.25">
      <c r="B35" s="58"/>
      <c r="C35" s="57" t="s">
        <v>1</v>
      </c>
      <c r="D35" s="58"/>
      <c r="E35" s="58"/>
      <c r="F35" s="58"/>
      <c r="G35" s="58"/>
      <c r="H35" s="58"/>
      <c r="I35" s="58"/>
    </row>
    <row r="36" spans="2:9" s="59" customFormat="1" ht="15" x14ac:dyDescent="0.25">
      <c r="B36" s="58"/>
      <c r="C36" s="58" t="s">
        <v>30</v>
      </c>
      <c r="D36" s="58"/>
      <c r="E36" s="58"/>
      <c r="F36" s="58"/>
      <c r="G36" s="58"/>
      <c r="H36" s="58"/>
      <c r="I36" s="58"/>
    </row>
    <row r="37" spans="2:9" s="59" customFormat="1" ht="15" x14ac:dyDescent="0.25">
      <c r="B37" s="58"/>
      <c r="C37" s="58" t="s">
        <v>41</v>
      </c>
      <c r="D37" s="58"/>
      <c r="E37" s="58"/>
      <c r="F37" s="58"/>
      <c r="G37" s="58"/>
      <c r="H37" s="58"/>
      <c r="I37" s="58"/>
    </row>
    <row r="38" spans="2:9" s="59" customFormat="1" ht="15" x14ac:dyDescent="0.25">
      <c r="B38" s="58"/>
      <c r="C38" s="58" t="s">
        <v>47</v>
      </c>
      <c r="D38" s="58"/>
      <c r="E38" s="58"/>
      <c r="F38" s="58"/>
      <c r="G38" s="58"/>
      <c r="H38" s="58"/>
      <c r="I38" s="58"/>
    </row>
    <row r="39" spans="2:9" s="59" customFormat="1" ht="15" x14ac:dyDescent="0.25">
      <c r="B39" s="58"/>
      <c r="C39" s="58" t="s">
        <v>69</v>
      </c>
      <c r="D39" s="58"/>
      <c r="E39" s="58"/>
      <c r="F39" s="58"/>
      <c r="G39" s="58"/>
      <c r="H39" s="58"/>
      <c r="I39" s="58"/>
    </row>
    <row r="40" spans="2:9" s="59" customFormat="1" ht="15" x14ac:dyDescent="0.25">
      <c r="B40" s="58"/>
      <c r="C40" s="58"/>
      <c r="D40" s="58"/>
      <c r="E40" s="58"/>
      <c r="F40" s="58"/>
      <c r="G40" s="58"/>
      <c r="H40" s="58"/>
      <c r="I40" s="58"/>
    </row>
    <row r="41" spans="2:9" s="59" customFormat="1" ht="15" x14ac:dyDescent="0.25">
      <c r="B41" s="58"/>
      <c r="C41" s="58" t="s">
        <v>61</v>
      </c>
      <c r="D41" s="58"/>
      <c r="E41" s="58"/>
      <c r="F41" s="58"/>
      <c r="G41" s="58"/>
      <c r="H41" s="58"/>
      <c r="I41" s="58"/>
    </row>
    <row r="42" spans="2:9" s="59" customFormat="1" ht="15" x14ac:dyDescent="0.25">
      <c r="B42" s="58"/>
      <c r="C42" s="58" t="s">
        <v>48</v>
      </c>
      <c r="D42" s="58"/>
      <c r="E42" s="58"/>
      <c r="F42" s="58"/>
      <c r="G42" s="58"/>
      <c r="H42" s="58"/>
      <c r="I42" s="58"/>
    </row>
    <row r="43" spans="2:9" s="59" customFormat="1" ht="15" x14ac:dyDescent="0.25">
      <c r="B43" s="58"/>
      <c r="C43" s="58"/>
      <c r="D43" s="58"/>
      <c r="E43" s="58"/>
      <c r="F43" s="58"/>
      <c r="G43" s="58"/>
      <c r="H43" s="58"/>
      <c r="I43" s="58"/>
    </row>
    <row r="44" spans="2:9" s="59" customFormat="1" ht="15" x14ac:dyDescent="0.25">
      <c r="B44" s="58"/>
      <c r="C44" s="57" t="s">
        <v>2</v>
      </c>
      <c r="D44" s="58"/>
      <c r="E44" s="58"/>
      <c r="F44" s="58"/>
      <c r="G44" s="58"/>
      <c r="H44" s="58"/>
      <c r="I44" s="58"/>
    </row>
    <row r="45" spans="2:9" s="59" customFormat="1" ht="15" x14ac:dyDescent="0.25">
      <c r="B45" s="58"/>
      <c r="C45" s="58" t="s">
        <v>91</v>
      </c>
      <c r="D45" s="58"/>
      <c r="E45" s="58"/>
      <c r="F45" s="58"/>
      <c r="G45" s="58"/>
      <c r="H45" s="58"/>
      <c r="I45" s="58"/>
    </row>
    <row r="46" spans="2:9" s="59" customFormat="1" ht="15" x14ac:dyDescent="0.25">
      <c r="B46" s="58"/>
      <c r="C46" s="58" t="s">
        <v>31</v>
      </c>
      <c r="D46" s="58"/>
      <c r="E46" s="58"/>
      <c r="F46" s="58"/>
      <c r="G46" s="58"/>
      <c r="H46" s="58"/>
      <c r="I46" s="58"/>
    </row>
    <row r="47" spans="2:9" s="59" customFormat="1" ht="15" x14ac:dyDescent="0.25">
      <c r="B47" s="58"/>
      <c r="C47" s="58"/>
      <c r="D47" s="58"/>
      <c r="E47" s="58"/>
      <c r="F47" s="58"/>
      <c r="G47" s="58"/>
      <c r="H47" s="58"/>
      <c r="I47" s="58"/>
    </row>
    <row r="48" spans="2:9" s="59" customFormat="1" ht="15" x14ac:dyDescent="0.25">
      <c r="B48" s="58"/>
      <c r="C48" s="58" t="s">
        <v>49</v>
      </c>
      <c r="D48" s="58"/>
      <c r="E48" s="58"/>
      <c r="F48" s="58"/>
      <c r="G48" s="58"/>
      <c r="H48" s="58"/>
      <c r="I48" s="58"/>
    </row>
    <row r="49" spans="2:9" s="59" customFormat="1" ht="15" x14ac:dyDescent="0.25">
      <c r="B49" s="58"/>
      <c r="C49" s="58"/>
      <c r="D49" s="58"/>
      <c r="E49" s="58"/>
      <c r="F49" s="58"/>
      <c r="G49" s="58"/>
      <c r="H49" s="58"/>
      <c r="I49" s="58"/>
    </row>
    <row r="50" spans="2:9" s="59" customFormat="1" ht="15" x14ac:dyDescent="0.25">
      <c r="B50" s="58"/>
      <c r="C50" s="58" t="s">
        <v>3</v>
      </c>
      <c r="D50" s="58"/>
      <c r="E50" s="58"/>
      <c r="F50" s="58"/>
      <c r="G50" s="58"/>
      <c r="H50" s="58"/>
      <c r="I50" s="58"/>
    </row>
    <row r="51" spans="2:9" s="59" customFormat="1" ht="15" x14ac:dyDescent="0.25">
      <c r="B51" s="58"/>
      <c r="C51" s="58" t="s">
        <v>32</v>
      </c>
      <c r="D51" s="58"/>
      <c r="E51" s="58"/>
      <c r="F51" s="58"/>
      <c r="G51" s="58"/>
      <c r="H51" s="58"/>
      <c r="I51" s="58"/>
    </row>
    <row r="52" spans="2:9" s="59" customFormat="1" ht="15" x14ac:dyDescent="0.25">
      <c r="B52" s="58"/>
      <c r="C52" s="58" t="s">
        <v>33</v>
      </c>
      <c r="D52" s="58"/>
      <c r="E52" s="58"/>
      <c r="F52" s="58"/>
      <c r="G52" s="58"/>
      <c r="H52" s="58"/>
      <c r="I52" s="58"/>
    </row>
    <row r="53" spans="2:9" s="59" customFormat="1" ht="15" x14ac:dyDescent="0.25">
      <c r="B53" s="58"/>
      <c r="C53" s="58"/>
      <c r="D53" s="58"/>
      <c r="E53" s="58"/>
      <c r="F53" s="58"/>
      <c r="G53" s="58"/>
      <c r="H53" s="58"/>
      <c r="I53" s="58"/>
    </row>
    <row r="54" spans="2:9" s="59" customFormat="1" ht="15" x14ac:dyDescent="0.25">
      <c r="B54" s="58"/>
      <c r="C54" s="58" t="s">
        <v>50</v>
      </c>
      <c r="D54" s="58"/>
      <c r="E54" s="58"/>
      <c r="F54" s="58"/>
      <c r="G54" s="58"/>
      <c r="H54" s="58"/>
      <c r="I54" s="58"/>
    </row>
    <row r="55" spans="2:9" s="59" customFormat="1" ht="15" x14ac:dyDescent="0.25">
      <c r="B55" s="58"/>
      <c r="C55" s="58" t="s">
        <v>51</v>
      </c>
      <c r="D55" s="58"/>
      <c r="E55" s="58"/>
      <c r="F55" s="58"/>
      <c r="G55" s="58"/>
      <c r="H55" s="58"/>
      <c r="I55" s="58"/>
    </row>
    <row r="56" spans="2:9" s="59" customFormat="1" ht="15" x14ac:dyDescent="0.25">
      <c r="B56" s="58"/>
      <c r="C56" s="58"/>
      <c r="D56" s="58"/>
      <c r="E56" s="58"/>
      <c r="F56" s="58"/>
      <c r="G56" s="58"/>
      <c r="H56" s="58"/>
      <c r="I56" s="58"/>
    </row>
    <row r="57" spans="2:9" s="59" customFormat="1" ht="15" x14ac:dyDescent="0.25">
      <c r="B57" s="58"/>
      <c r="C57" s="58" t="s">
        <v>17</v>
      </c>
      <c r="D57" s="58"/>
      <c r="E57" s="58"/>
      <c r="F57" s="58"/>
      <c r="G57" s="58"/>
      <c r="H57" s="60" t="s">
        <v>15</v>
      </c>
      <c r="I57" s="58"/>
    </row>
    <row r="58" spans="2:9" s="59" customFormat="1" ht="15" x14ac:dyDescent="0.25">
      <c r="B58" s="58"/>
      <c r="C58" s="58"/>
      <c r="D58" s="58"/>
      <c r="E58" s="58"/>
      <c r="F58" s="58"/>
      <c r="G58" s="58"/>
      <c r="H58" s="58"/>
      <c r="I58" s="58"/>
    </row>
    <row r="59" spans="2:9" x14ac:dyDescent="0.25">
      <c r="B59" s="58"/>
      <c r="C59" s="58"/>
      <c r="D59" s="58"/>
      <c r="E59" s="58"/>
      <c r="F59" s="58"/>
      <c r="G59" s="58"/>
      <c r="H59" s="58"/>
      <c r="I59" s="58"/>
    </row>
  </sheetData>
  <sheetProtection algorithmName="SHA-512" hashValue="ABGgV2zecnX0/h35pZ2Q0EZXuR/seJEJekQWURIE6bqALRb/e9VH4ccrcr4/flkwh5oqdQAfEQxZFXdM/adupA==" saltValue="4BWAqBp/xulkJU6eZmrlHA==" spinCount="100000" sheet="1" objects="1" scenarios="1"/>
  <phoneticPr fontId="0" type="noConversion"/>
  <hyperlinks>
    <hyperlink ref="H57" r:id="rId1"/>
  </hyperlinks>
  <pageMargins left="0.74803149606299213" right="0.74803149606299213" top="0.98425196850393704" bottom="0.98425196850393704" header="0.51181102362204722" footer="0.51181102362204722"/>
  <pageSetup paperSize="9" scale="73" orientation="portrait" r:id="rId2"/>
  <headerFooter alignWithMargins="0">
    <oddHeader>&amp;L&amp;"Arial,Vet"&amp;A&amp;C&amp;"Arial,Vet"&amp;F&amp;R&amp;"Arial,Vet"&amp;D</oddHeader>
    <oddFooter>&amp;L&amp;"Arial,Vet"PO-Raad&amp;R&amp;"Arial,Vet"&amp;P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2:AB304"/>
  <sheetViews>
    <sheetView tabSelected="1"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7109375" style="13" customWidth="1"/>
    <col min="2" max="3" width="2.7109375" style="13" customWidth="1"/>
    <col min="4" max="4" width="40.7109375" style="13" customWidth="1"/>
    <col min="5" max="5" width="1.7109375" style="13" customWidth="1"/>
    <col min="6" max="6" width="16" style="13" customWidth="1"/>
    <col min="7" max="7" width="2.7109375" style="13" customWidth="1"/>
    <col min="8" max="8" width="40.85546875" style="13" customWidth="1"/>
    <col min="9" max="9" width="1.7109375" style="13" customWidth="1"/>
    <col min="10" max="10" width="16" style="13" customWidth="1"/>
    <col min="11" max="12" width="2.7109375" style="13" customWidth="1"/>
    <col min="13" max="13" width="4" style="13" customWidth="1"/>
    <col min="14" max="15" width="3.85546875" style="13" customWidth="1"/>
    <col min="16" max="17" width="9.140625" style="13"/>
    <col min="18" max="18" width="9.42578125" style="13" bestFit="1" customWidth="1"/>
    <col min="19" max="19" width="3.42578125" style="13" customWidth="1"/>
    <col min="20" max="20" width="9.42578125" style="13" bestFit="1" customWidth="1"/>
    <col min="21" max="21" width="10.7109375" style="13" customWidth="1"/>
    <col min="22" max="22" width="12.7109375" style="13" customWidth="1"/>
    <col min="23" max="24" width="9.140625" style="13"/>
    <col min="25" max="26" width="9.42578125" style="13" bestFit="1" customWidth="1"/>
    <col min="27" max="27" width="10" style="13" bestFit="1" customWidth="1"/>
    <col min="28" max="28" width="11.28515625" style="13" bestFit="1" customWidth="1"/>
    <col min="29" max="33" width="9.140625" style="13"/>
    <col min="34" max="34" width="9.42578125" style="13" bestFit="1" customWidth="1"/>
    <col min="35" max="35" width="9.140625" style="13"/>
    <col min="36" max="36" width="10.42578125" style="13" bestFit="1" customWidth="1"/>
    <col min="37" max="37" width="9.140625" style="13"/>
    <col min="38" max="38" width="9.42578125" style="13" bestFit="1" customWidth="1"/>
    <col min="39" max="16384" width="9.140625" style="13"/>
  </cols>
  <sheetData>
    <row r="2" spans="2:28" ht="12.6" customHeight="1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28" ht="12.6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9"/>
      <c r="X3" s="14"/>
      <c r="Y3" s="14"/>
      <c r="Z3" s="14"/>
      <c r="AA3" s="14"/>
      <c r="AB3" s="14"/>
    </row>
    <row r="4" spans="2:28" s="14" customFormat="1" ht="18" customHeight="1" x14ac:dyDescent="0.3">
      <c r="B4" s="23"/>
      <c r="C4" s="47" t="s">
        <v>85</v>
      </c>
      <c r="D4" s="10"/>
      <c r="E4" s="10"/>
      <c r="F4" s="25"/>
      <c r="G4" s="24"/>
      <c r="H4" s="24"/>
      <c r="I4" s="10"/>
      <c r="J4" s="25"/>
      <c r="K4" s="24"/>
      <c r="L4" s="26"/>
      <c r="N4" s="13"/>
      <c r="O4" s="13"/>
      <c r="P4" s="13"/>
      <c r="Q4" s="13"/>
      <c r="R4" s="13"/>
      <c r="S4" s="13"/>
      <c r="T4" s="13"/>
      <c r="U4" s="13"/>
      <c r="V4" s="13"/>
      <c r="W4" s="13"/>
      <c r="X4" s="15"/>
      <c r="Y4" s="15"/>
      <c r="Z4" s="15"/>
      <c r="AA4" s="15"/>
      <c r="AB4" s="15"/>
    </row>
    <row r="5" spans="2:28" s="15" customFormat="1" ht="12.75" customHeight="1" x14ac:dyDescent="0.25">
      <c r="B5" s="27"/>
      <c r="C5" s="28" t="str">
        <f>D25</f>
        <v>Naam gefuseerde school</v>
      </c>
      <c r="D5" s="29"/>
      <c r="E5" s="29"/>
      <c r="F5" s="31"/>
      <c r="G5" s="30"/>
      <c r="H5" s="30"/>
      <c r="I5" s="29"/>
      <c r="J5" s="31"/>
      <c r="K5" s="30"/>
      <c r="L5" s="3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2:28" ht="12.6" customHeight="1" x14ac:dyDescent="0.2">
      <c r="B6" s="7"/>
      <c r="C6" s="8"/>
      <c r="D6" s="33"/>
      <c r="E6" s="33"/>
      <c r="F6" s="8"/>
      <c r="G6" s="8"/>
      <c r="H6" s="8"/>
      <c r="I6" s="33"/>
      <c r="J6" s="8"/>
      <c r="K6" s="8"/>
      <c r="L6" s="9"/>
    </row>
    <row r="7" spans="2:28" ht="12.6" customHeight="1" x14ac:dyDescent="0.2">
      <c r="B7" s="7"/>
      <c r="C7" s="8"/>
      <c r="D7" s="33"/>
      <c r="E7" s="33"/>
      <c r="F7" s="8"/>
      <c r="G7" s="8"/>
      <c r="H7" s="8"/>
      <c r="I7" s="33"/>
      <c r="J7" s="8"/>
      <c r="K7" s="8"/>
      <c r="L7" s="9"/>
    </row>
    <row r="8" spans="2:28" ht="12.6" customHeight="1" x14ac:dyDescent="0.2">
      <c r="B8" s="7"/>
      <c r="C8" s="35"/>
      <c r="D8" s="41"/>
      <c r="E8" s="41"/>
      <c r="F8" s="36"/>
      <c r="G8" s="36"/>
      <c r="H8" s="36"/>
      <c r="I8" s="41"/>
      <c r="J8" s="36"/>
      <c r="K8" s="37"/>
      <c r="L8" s="9"/>
    </row>
    <row r="9" spans="2:28" ht="12.6" customHeight="1" x14ac:dyDescent="0.2">
      <c r="B9" s="7"/>
      <c r="C9" s="35"/>
      <c r="D9" s="49" t="s">
        <v>76</v>
      </c>
      <c r="E9" s="16"/>
      <c r="G9" s="36"/>
      <c r="I9" s="16"/>
      <c r="K9" s="37"/>
      <c r="L9" s="9"/>
    </row>
    <row r="10" spans="2:28" ht="12.6" customHeight="1" x14ac:dyDescent="0.2">
      <c r="B10" s="7"/>
      <c r="C10" s="35"/>
      <c r="D10" s="41"/>
      <c r="E10" s="16"/>
      <c r="G10" s="36"/>
      <c r="I10" s="16"/>
      <c r="K10" s="37"/>
      <c r="L10" s="9"/>
    </row>
    <row r="11" spans="2:28" ht="12.6" customHeight="1" x14ac:dyDescent="0.2">
      <c r="B11" s="7"/>
      <c r="C11" s="35"/>
      <c r="D11" s="113" t="s">
        <v>19</v>
      </c>
      <c r="E11" s="111"/>
      <c r="G11" s="36"/>
      <c r="K11" s="37"/>
      <c r="L11" s="9"/>
    </row>
    <row r="12" spans="2:28" ht="12.6" customHeight="1" x14ac:dyDescent="0.2">
      <c r="B12" s="7"/>
      <c r="C12" s="35"/>
      <c r="D12" s="124" t="str">
        <f>"Aantal leerlingen per 1 oktober "&amp;tab!$G$4</f>
        <v>Aantal leerlingen per 1 oktober 2019</v>
      </c>
      <c r="E12" s="91"/>
      <c r="F12" s="45">
        <v>135</v>
      </c>
      <c r="G12" s="36"/>
      <c r="K12" s="37"/>
      <c r="L12" s="9"/>
    </row>
    <row r="13" spans="2:28" ht="12.6" customHeight="1" x14ac:dyDescent="0.2">
      <c r="B13" s="7"/>
      <c r="C13" s="35"/>
      <c r="D13" s="125" t="str">
        <f>"Directietoeslag "&amp;tab!$G$2</f>
        <v>Directietoeslag 2020/2021</v>
      </c>
      <c r="E13" s="92"/>
      <c r="F13" s="53">
        <f>IF(F12=0,0,IF(F12&gt;tab!$D$9,tab!$G$11,tab!G$10))</f>
        <v>34456.720000000001</v>
      </c>
      <c r="G13" s="36"/>
      <c r="K13" s="37"/>
      <c r="L13" s="9"/>
    </row>
    <row r="14" spans="2:28" ht="12.6" customHeight="1" x14ac:dyDescent="0.2">
      <c r="B14" s="7"/>
      <c r="C14" s="35"/>
      <c r="D14" s="129"/>
      <c r="E14" s="130"/>
      <c r="F14" s="131"/>
      <c r="G14" s="132"/>
      <c r="H14" s="132"/>
      <c r="I14" s="130"/>
      <c r="J14" s="133"/>
      <c r="K14" s="37"/>
      <c r="L14" s="9"/>
    </row>
    <row r="15" spans="2:28" ht="12.6" customHeight="1" x14ac:dyDescent="0.2">
      <c r="B15" s="7"/>
      <c r="C15" s="35"/>
      <c r="D15" s="41"/>
      <c r="E15" s="16"/>
      <c r="G15" s="36"/>
      <c r="H15" s="36"/>
      <c r="I15" s="16"/>
      <c r="K15" s="37"/>
      <c r="L15" s="9"/>
    </row>
    <row r="16" spans="2:28" ht="12.6" customHeight="1" x14ac:dyDescent="0.2">
      <c r="B16" s="7"/>
      <c r="C16" s="35"/>
      <c r="D16" s="49" t="s">
        <v>73</v>
      </c>
      <c r="E16" s="16"/>
      <c r="G16" s="36"/>
      <c r="H16" s="36"/>
      <c r="I16" s="16"/>
      <c r="K16" s="37"/>
      <c r="L16" s="9"/>
    </row>
    <row r="17" spans="1:28" ht="12.6" customHeight="1" x14ac:dyDescent="0.2">
      <c r="B17" s="7"/>
      <c r="C17" s="35"/>
      <c r="D17" s="41"/>
      <c r="E17" s="16"/>
      <c r="G17" s="36"/>
      <c r="H17" s="36"/>
      <c r="I17" s="16"/>
      <c r="K17" s="37"/>
      <c r="L17" s="9"/>
    </row>
    <row r="18" spans="1:28" ht="12.6" customHeight="1" x14ac:dyDescent="0.2">
      <c r="B18" s="7"/>
      <c r="C18" s="35"/>
      <c r="D18" s="94" t="s">
        <v>20</v>
      </c>
      <c r="E18" s="111"/>
      <c r="G18" s="36"/>
      <c r="H18" s="113" t="s">
        <v>62</v>
      </c>
      <c r="I18" s="39"/>
      <c r="J18" s="38"/>
      <c r="K18" s="37"/>
      <c r="L18" s="9"/>
    </row>
    <row r="19" spans="1:28" ht="12.6" customHeight="1" x14ac:dyDescent="0.2">
      <c r="B19" s="7"/>
      <c r="C19" s="35"/>
      <c r="D19" s="124" t="str">
        <f>"Aantal leerlingen per 1 oktober "&amp;tab!$G$4</f>
        <v>Aantal leerlingen per 1 oktober 2019</v>
      </c>
      <c r="E19" s="91"/>
      <c r="F19" s="112">
        <v>22</v>
      </c>
      <c r="G19" s="36"/>
      <c r="H19" s="124" t="str">
        <f>"Aantal leerlingen per 1 oktober "&amp;tab!$G$4</f>
        <v>Aantal leerlingen per 1 oktober 2019</v>
      </c>
      <c r="I19" s="91"/>
      <c r="J19" s="45">
        <v>0</v>
      </c>
      <c r="K19" s="37"/>
      <c r="L19" s="9"/>
    </row>
    <row r="20" spans="1:28" ht="12.6" customHeight="1" x14ac:dyDescent="0.2">
      <c r="B20" s="7"/>
      <c r="C20" s="35"/>
      <c r="D20" s="125" t="str">
        <f>"Directietoeslag "&amp;tab!$G$2</f>
        <v>Directietoeslag 2020/2021</v>
      </c>
      <c r="E20" s="92"/>
      <c r="F20" s="53">
        <f>IF(F19=0,0,IF(F19&gt;tab!$D$9,tab!$G$11,tab!G$10))</f>
        <v>18577.36</v>
      </c>
      <c r="G20" s="36"/>
      <c r="H20" s="125" t="str">
        <f>"Directietoeslag "&amp;tab!$F$2</f>
        <v>Directietoeslag 2019/2020</v>
      </c>
      <c r="I20" s="92"/>
      <c r="J20" s="53">
        <f>IF(J19=0,0,IF(J19&gt;tab!$D$9,tab!$E$11,tab!E$10))</f>
        <v>0</v>
      </c>
      <c r="K20" s="37"/>
      <c r="L20" s="9"/>
    </row>
    <row r="21" spans="1:28" ht="12.6" customHeight="1" x14ac:dyDescent="0.2">
      <c r="B21" s="7"/>
      <c r="C21" s="135"/>
      <c r="D21" s="129"/>
      <c r="E21" s="130"/>
      <c r="F21" s="131"/>
      <c r="G21" s="132"/>
      <c r="H21" s="132"/>
      <c r="I21" s="130"/>
      <c r="J21" s="133"/>
      <c r="K21" s="138"/>
      <c r="L21" s="9"/>
    </row>
    <row r="22" spans="1:28" ht="12.6" customHeight="1" x14ac:dyDescent="0.2">
      <c r="B22" s="7"/>
      <c r="C22" s="135"/>
      <c r="D22" s="41"/>
      <c r="E22" s="16"/>
      <c r="G22" s="36"/>
      <c r="H22" s="36"/>
      <c r="I22" s="16"/>
      <c r="K22" s="138"/>
      <c r="L22" s="9"/>
    </row>
    <row r="23" spans="1:28" ht="12.6" customHeight="1" x14ac:dyDescent="0.2">
      <c r="B23" s="7"/>
      <c r="C23" s="135"/>
      <c r="D23" s="49" t="s">
        <v>74</v>
      </c>
      <c r="E23" s="16"/>
      <c r="G23" s="137"/>
      <c r="H23" s="137"/>
      <c r="I23" s="16"/>
      <c r="K23" s="138"/>
      <c r="L23" s="9"/>
    </row>
    <row r="24" spans="1:28" ht="12.6" customHeight="1" x14ac:dyDescent="0.2">
      <c r="B24" s="7"/>
      <c r="C24" s="135"/>
      <c r="D24" s="41"/>
      <c r="E24" s="16"/>
      <c r="G24" s="137"/>
      <c r="H24" s="137"/>
      <c r="I24" s="16"/>
      <c r="K24" s="138"/>
      <c r="L24" s="9"/>
    </row>
    <row r="25" spans="1:28" ht="12.6" customHeight="1" x14ac:dyDescent="0.2">
      <c r="B25" s="7"/>
      <c r="C25" s="135"/>
      <c r="D25" s="94" t="s">
        <v>63</v>
      </c>
      <c r="E25" s="39"/>
      <c r="F25" s="36"/>
      <c r="G25" s="136"/>
      <c r="H25" s="136"/>
      <c r="I25" s="136"/>
      <c r="J25" s="136"/>
      <c r="K25" s="138"/>
      <c r="L25" s="9"/>
    </row>
    <row r="26" spans="1:28" ht="12.6" customHeight="1" x14ac:dyDescent="0.2">
      <c r="B26" s="7"/>
      <c r="C26" s="135"/>
      <c r="D26" s="124" t="str">
        <f>"Aantal leerlingen per 1 oktober "&amp;tab!$G$4</f>
        <v>Aantal leerlingen per 1 oktober 2019</v>
      </c>
      <c r="E26" s="91"/>
      <c r="F26" s="52">
        <f>+F12+F19+J19</f>
        <v>157</v>
      </c>
      <c r="G26" s="136"/>
      <c r="H26" s="136"/>
      <c r="I26" s="136"/>
      <c r="J26" s="136"/>
      <c r="K26" s="138"/>
      <c r="L26" s="9"/>
    </row>
    <row r="27" spans="1:28" ht="12.6" customHeight="1" x14ac:dyDescent="0.2">
      <c r="B27" s="7"/>
      <c r="C27" s="135"/>
      <c r="D27" s="125" t="s">
        <v>12</v>
      </c>
      <c r="E27" s="92"/>
      <c r="F27" s="53">
        <f>IF(F26=0,0,IF(F26&gt;tab!$D$9,tab!$G$11,tab!G$10))</f>
        <v>34456.720000000001</v>
      </c>
      <c r="G27" s="136"/>
      <c r="H27" s="136"/>
      <c r="I27" s="136"/>
      <c r="J27" s="136"/>
      <c r="K27" s="138"/>
      <c r="L27" s="9"/>
    </row>
    <row r="28" spans="1:28" ht="12.6" customHeight="1" thickBot="1" x14ac:dyDescent="0.25">
      <c r="A28" s="16"/>
      <c r="B28" s="7"/>
      <c r="C28" s="40"/>
      <c r="D28" s="101"/>
      <c r="E28" s="101"/>
      <c r="F28" s="101"/>
      <c r="G28" s="101"/>
      <c r="H28" s="101"/>
      <c r="I28" s="101"/>
      <c r="J28" s="101"/>
      <c r="K28" s="89"/>
      <c r="L28" s="34"/>
      <c r="M28" s="16"/>
      <c r="X28" s="17"/>
      <c r="Y28" s="17"/>
      <c r="Z28" s="17"/>
      <c r="AA28" s="17"/>
      <c r="AB28" s="17"/>
    </row>
    <row r="29" spans="1:28" ht="12.6" customHeight="1" thickTop="1" x14ac:dyDescent="0.2">
      <c r="A29" s="16"/>
      <c r="B29" s="7"/>
      <c r="H29" s="90"/>
      <c r="J29" s="90"/>
      <c r="K29" s="90"/>
      <c r="L29" s="34"/>
      <c r="M29" s="16"/>
      <c r="X29" s="17"/>
      <c r="Y29" s="17"/>
      <c r="Z29" s="17"/>
      <c r="AA29" s="17"/>
      <c r="AB29" s="17"/>
    </row>
    <row r="30" spans="1:28" ht="12.6" customHeight="1" x14ac:dyDescent="0.2">
      <c r="A30" s="16"/>
      <c r="B30" s="7"/>
      <c r="D30" s="49" t="s">
        <v>71</v>
      </c>
      <c r="E30" s="49"/>
      <c r="H30" s="90"/>
      <c r="I30" s="49"/>
      <c r="J30" s="90"/>
      <c r="K30" s="90"/>
      <c r="L30" s="34"/>
      <c r="M30" s="16"/>
      <c r="X30" s="17"/>
      <c r="Y30" s="17"/>
      <c r="Z30" s="17"/>
      <c r="AA30" s="17"/>
      <c r="AB30" s="17"/>
    </row>
    <row r="31" spans="1:28" ht="12.6" customHeight="1" x14ac:dyDescent="0.2">
      <c r="A31" s="16"/>
      <c r="B31" s="7"/>
      <c r="D31" s="125" t="s">
        <v>75</v>
      </c>
      <c r="E31" s="93"/>
      <c r="F31" s="51">
        <f>+F13+F20+J20</f>
        <v>53034.080000000002</v>
      </c>
      <c r="H31" s="90"/>
      <c r="I31" s="93"/>
      <c r="J31" s="90"/>
      <c r="K31" s="90"/>
      <c r="L31" s="34"/>
      <c r="M31" s="16"/>
      <c r="X31" s="17"/>
      <c r="Y31" s="17"/>
      <c r="Z31" s="17"/>
      <c r="AA31" s="17"/>
      <c r="AB31" s="17"/>
    </row>
    <row r="32" spans="1:28" ht="12.6" customHeight="1" x14ac:dyDescent="0.2">
      <c r="A32" s="16"/>
      <c r="B32" s="7"/>
      <c r="D32" s="124" t="s">
        <v>72</v>
      </c>
      <c r="E32" s="93"/>
      <c r="F32" s="51">
        <f>+F27</f>
        <v>34456.720000000001</v>
      </c>
      <c r="H32" s="90"/>
      <c r="I32" s="93"/>
      <c r="J32" s="90"/>
      <c r="K32" s="90"/>
      <c r="L32" s="34"/>
      <c r="M32" s="16"/>
      <c r="X32" s="17"/>
      <c r="Y32" s="17"/>
      <c r="Z32" s="17"/>
      <c r="AA32" s="17"/>
      <c r="AB32" s="17"/>
    </row>
    <row r="33" spans="1:28" ht="12.6" customHeight="1" x14ac:dyDescent="0.2">
      <c r="A33" s="16"/>
      <c r="B33" s="7"/>
      <c r="D33" s="63"/>
      <c r="E33" s="63"/>
      <c r="F33" s="134">
        <f>F31-F32</f>
        <v>18577.36</v>
      </c>
      <c r="H33" s="90"/>
      <c r="I33" s="63"/>
      <c r="J33" s="90"/>
      <c r="K33" s="90"/>
      <c r="L33" s="34"/>
      <c r="M33" s="16"/>
      <c r="X33" s="17"/>
      <c r="Y33" s="17"/>
      <c r="Z33" s="17"/>
      <c r="AA33" s="17"/>
      <c r="AB33" s="17"/>
    </row>
    <row r="34" spans="1:28" ht="12.6" customHeight="1" x14ac:dyDescent="0.2">
      <c r="A34" s="16"/>
      <c r="B34" s="7"/>
      <c r="H34" s="90"/>
      <c r="J34" s="90"/>
      <c r="K34" s="90"/>
      <c r="L34" s="34"/>
      <c r="M34" s="16"/>
      <c r="X34" s="17"/>
      <c r="Y34" s="17"/>
      <c r="Z34" s="17"/>
      <c r="AA34" s="17"/>
      <c r="AB34" s="17"/>
    </row>
    <row r="35" spans="1:28" s="16" customFormat="1" ht="12.6" customHeight="1" x14ac:dyDescent="0.2">
      <c r="B35" s="7"/>
      <c r="C35" s="8"/>
      <c r="D35" s="33"/>
      <c r="E35" s="33"/>
      <c r="F35" s="8"/>
      <c r="G35" s="8"/>
      <c r="H35" s="8"/>
      <c r="I35" s="33"/>
      <c r="J35" s="8"/>
      <c r="K35" s="8"/>
      <c r="L35" s="9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8"/>
      <c r="Y35" s="18"/>
      <c r="Z35" s="18"/>
      <c r="AA35" s="18"/>
      <c r="AB35" s="18"/>
    </row>
    <row r="36" spans="1:28" ht="12.6" customHeight="1" x14ac:dyDescent="0.25">
      <c r="B36" s="7"/>
      <c r="D36" s="86"/>
      <c r="E36" s="86"/>
      <c r="F36" s="67"/>
      <c r="G36" s="73"/>
      <c r="H36" s="73"/>
      <c r="I36" s="86"/>
      <c r="J36" s="73"/>
      <c r="K36" s="67"/>
      <c r="L36" s="109"/>
      <c r="M36" s="88"/>
      <c r="N36" s="19"/>
      <c r="O36" s="19"/>
      <c r="P36" s="19"/>
      <c r="Q36" s="19"/>
    </row>
    <row r="37" spans="1:28" s="19" customFormat="1" ht="12.6" customHeight="1" x14ac:dyDescent="0.2">
      <c r="A37" s="13"/>
      <c r="B37" s="7"/>
      <c r="C37" s="13"/>
      <c r="D37" s="81" t="s">
        <v>70</v>
      </c>
      <c r="E37" s="81"/>
      <c r="F37" s="67"/>
      <c r="G37" s="73"/>
      <c r="H37" s="73"/>
      <c r="I37" s="81"/>
      <c r="J37" s="67"/>
      <c r="K37" s="70"/>
      <c r="L37" s="12"/>
      <c r="M37" s="18"/>
      <c r="N37" s="18"/>
      <c r="O37" s="18"/>
      <c r="P37" s="18"/>
    </row>
    <row r="38" spans="1:28" s="18" customFormat="1" ht="12.6" customHeight="1" x14ac:dyDescent="0.2">
      <c r="A38" s="13"/>
      <c r="B38" s="7"/>
      <c r="C38" s="13"/>
      <c r="D38" s="68"/>
      <c r="E38" s="105"/>
      <c r="F38" s="17"/>
      <c r="G38" s="17"/>
      <c r="H38" s="17"/>
      <c r="I38" s="105"/>
      <c r="J38" s="17"/>
      <c r="K38" s="70"/>
      <c r="L38" s="9"/>
      <c r="M38" s="13"/>
      <c r="N38" s="13"/>
      <c r="O38" s="13"/>
      <c r="P38" s="13"/>
    </row>
    <row r="39" spans="1:28" ht="12.6" customHeight="1" x14ac:dyDescent="0.2">
      <c r="A39" s="18"/>
      <c r="B39" s="11"/>
      <c r="C39" s="18"/>
      <c r="D39" s="67" t="s">
        <v>39</v>
      </c>
      <c r="E39" s="67"/>
      <c r="F39" s="67"/>
      <c r="G39" s="17"/>
      <c r="H39" s="67" t="s">
        <v>40</v>
      </c>
      <c r="I39" s="67"/>
      <c r="J39" s="67"/>
      <c r="K39" s="70"/>
      <c r="L39" s="9"/>
    </row>
    <row r="40" spans="1:28" ht="12.6" customHeight="1" x14ac:dyDescent="0.2">
      <c r="B40" s="7"/>
      <c r="D40" s="126" t="s">
        <v>87</v>
      </c>
      <c r="E40" s="97"/>
      <c r="F40" s="98"/>
      <c r="G40" s="99"/>
      <c r="H40" s="126" t="s">
        <v>89</v>
      </c>
      <c r="I40" s="97"/>
      <c r="J40" s="100"/>
      <c r="K40" s="70"/>
      <c r="L40" s="9"/>
    </row>
    <row r="41" spans="1:28" ht="12.6" customHeight="1" x14ac:dyDescent="0.2">
      <c r="B41" s="7"/>
      <c r="D41" s="126" t="s">
        <v>88</v>
      </c>
      <c r="E41" s="97"/>
      <c r="F41" s="98"/>
      <c r="G41" s="99"/>
      <c r="H41" s="126" t="s">
        <v>90</v>
      </c>
      <c r="I41" s="97"/>
      <c r="J41" s="98"/>
      <c r="K41" s="70"/>
      <c r="L41" s="9"/>
    </row>
    <row r="42" spans="1:28" ht="12.6" customHeight="1" x14ac:dyDescent="0.2">
      <c r="B42" s="7"/>
      <c r="D42" s="106"/>
      <c r="E42" s="97"/>
      <c r="F42" s="98"/>
      <c r="G42" s="110"/>
      <c r="H42" s="97"/>
      <c r="I42" s="97"/>
      <c r="J42" s="98"/>
      <c r="K42" s="70"/>
      <c r="L42" s="9"/>
    </row>
    <row r="43" spans="1:28" ht="12.6" customHeight="1" x14ac:dyDescent="0.2">
      <c r="B43" s="7"/>
      <c r="D43" s="71" t="str">
        <f>D18</f>
        <v>Gruttoschool</v>
      </c>
      <c r="E43" s="71"/>
      <c r="F43" s="114">
        <v>12</v>
      </c>
      <c r="G43" s="18"/>
      <c r="H43" s="71" t="str">
        <f>D43</f>
        <v>Gruttoschool</v>
      </c>
      <c r="I43" s="71"/>
      <c r="J43" s="114">
        <v>18</v>
      </c>
      <c r="K43" s="70"/>
      <c r="L43" s="34"/>
      <c r="M43" s="16"/>
      <c r="N43" s="16"/>
      <c r="O43" s="16"/>
      <c r="P43" s="16"/>
    </row>
    <row r="44" spans="1:28" s="16" customFormat="1" ht="12.6" customHeight="1" x14ac:dyDescent="0.2">
      <c r="A44" s="13"/>
      <c r="B44" s="7"/>
      <c r="C44" s="13"/>
      <c r="D44" s="71" t="str">
        <f>H18</f>
        <v>Naam SBO school C</v>
      </c>
      <c r="E44" s="71"/>
      <c r="F44" s="114">
        <v>0</v>
      </c>
      <c r="G44" s="75"/>
      <c r="H44" s="71" t="str">
        <f>D44</f>
        <v>Naam SBO school C</v>
      </c>
      <c r="I44" s="71"/>
      <c r="J44" s="114">
        <v>0</v>
      </c>
      <c r="K44" s="70"/>
      <c r="L44" s="9"/>
      <c r="M44" s="13"/>
      <c r="N44" s="13"/>
      <c r="O44" s="13"/>
      <c r="P44" s="13"/>
    </row>
    <row r="45" spans="1:28" ht="12.6" customHeight="1" x14ac:dyDescent="0.2">
      <c r="B45" s="7"/>
      <c r="D45" s="76" t="s">
        <v>0</v>
      </c>
      <c r="E45" s="76"/>
      <c r="F45" s="95">
        <f>SUM(F43:F44)</f>
        <v>12</v>
      </c>
      <c r="G45" s="96"/>
      <c r="H45" s="76" t="s">
        <v>0</v>
      </c>
      <c r="I45" s="76"/>
      <c r="J45" s="95">
        <f>SUM(J43:J44)</f>
        <v>18</v>
      </c>
      <c r="K45" s="70"/>
      <c r="L45" s="9"/>
    </row>
    <row r="46" spans="1:28" ht="12.6" customHeight="1" x14ac:dyDescent="0.2">
      <c r="B46" s="7"/>
      <c r="D46" s="68"/>
      <c r="E46" s="68"/>
      <c r="F46" s="67"/>
      <c r="G46" s="73"/>
      <c r="H46" s="73"/>
      <c r="I46" s="68"/>
      <c r="J46" s="67"/>
      <c r="K46" s="70"/>
      <c r="L46" s="9"/>
    </row>
    <row r="47" spans="1:28" ht="12.6" customHeight="1" x14ac:dyDescent="0.2">
      <c r="B47" s="7"/>
      <c r="D47" s="76" t="s">
        <v>64</v>
      </c>
      <c r="E47" s="76"/>
      <c r="F47" s="108">
        <f>ROUNDDOWN(F45/J45,2)</f>
        <v>0.66</v>
      </c>
      <c r="H47" s="147" t="str">
        <f>"Bij dit percentage is er sprake van een: "&amp;IF(F47&gt;=50%,"substantiële fusie-instroom",IF(F47&gt;=25%,"beperkte fusie-instroom","geen fusie faciliteit"))</f>
        <v>Bij dit percentage is er sprake van een: substantiële fusie-instroom</v>
      </c>
      <c r="I47" s="76"/>
      <c r="J47" s="67"/>
      <c r="K47" s="70"/>
      <c r="L47" s="9"/>
      <c r="O47" s="90"/>
    </row>
    <row r="48" spans="1:28" ht="12.6" customHeight="1" x14ac:dyDescent="0.2">
      <c r="B48" s="7"/>
      <c r="C48" s="48"/>
      <c r="D48" s="104"/>
      <c r="E48" s="104"/>
      <c r="F48" s="104"/>
      <c r="G48" s="48"/>
      <c r="H48" s="39" t="s">
        <v>68</v>
      </c>
      <c r="I48" s="104"/>
      <c r="J48" s="107">
        <f>IF(P48=D52,F53,(IF(P48=H52,J53,0)))</f>
        <v>111464.16</v>
      </c>
      <c r="K48" s="111"/>
      <c r="L48" s="9"/>
      <c r="P48" s="127" t="str">
        <f>IF(F47&gt;=50%,"substantiële fusie-instroom",IF(F47&gt;=25%,"beperkte fusie-instroom","geen fusie faciliteit"))</f>
        <v>substantiële fusie-instroom</v>
      </c>
    </row>
    <row r="49" spans="1:28" ht="12.6" customHeight="1" thickBot="1" x14ac:dyDescent="0.25">
      <c r="B49" s="7"/>
      <c r="C49" s="48"/>
      <c r="D49" s="101"/>
      <c r="E49" s="101"/>
      <c r="F49" s="101"/>
      <c r="G49" s="101"/>
      <c r="H49" s="101"/>
      <c r="I49" s="101"/>
      <c r="J49" s="101"/>
      <c r="K49" s="77"/>
      <c r="L49" s="9"/>
    </row>
    <row r="50" spans="1:28" ht="12.6" customHeight="1" thickTop="1" x14ac:dyDescent="0.2">
      <c r="B50" s="7"/>
      <c r="C50" s="48"/>
      <c r="D50" s="77"/>
      <c r="E50" s="77"/>
      <c r="F50" s="77"/>
      <c r="G50" s="77"/>
      <c r="H50" s="77"/>
      <c r="I50" s="77"/>
      <c r="J50" s="77"/>
      <c r="K50" s="77"/>
      <c r="L50" s="9"/>
    </row>
    <row r="51" spans="1:28" ht="12.6" customHeight="1" x14ac:dyDescent="0.2">
      <c r="B51" s="7"/>
      <c r="C51" s="48"/>
      <c r="D51" s="77"/>
      <c r="E51" s="77"/>
      <c r="F51" s="77"/>
      <c r="G51" s="77"/>
      <c r="H51" s="77"/>
      <c r="I51" s="77"/>
      <c r="J51" s="77"/>
      <c r="K51" s="77"/>
      <c r="L51" s="9"/>
    </row>
    <row r="52" spans="1:28" ht="12.6" customHeight="1" x14ac:dyDescent="0.2">
      <c r="B52" s="7"/>
      <c r="C52" s="48"/>
      <c r="D52" s="50" t="s">
        <v>21</v>
      </c>
      <c r="E52" s="50"/>
      <c r="F52" s="48"/>
      <c r="G52" s="48"/>
      <c r="H52" s="50" t="s">
        <v>52</v>
      </c>
      <c r="I52" s="50"/>
      <c r="J52" s="78"/>
      <c r="K52" s="48"/>
      <c r="L52" s="9"/>
    </row>
    <row r="53" spans="1:28" ht="12.6" customHeight="1" x14ac:dyDescent="0.2">
      <c r="B53" s="7"/>
      <c r="C53" s="48"/>
      <c r="D53" s="39" t="s">
        <v>65</v>
      </c>
      <c r="E53" s="39"/>
      <c r="F53" s="79">
        <f>SUM(F54:F59)</f>
        <v>111464.16</v>
      </c>
      <c r="G53" s="48"/>
      <c r="H53" s="39" t="s">
        <v>66</v>
      </c>
      <c r="I53" s="39"/>
      <c r="J53" s="79">
        <f>SUM(J54:J59)</f>
        <v>55732.08</v>
      </c>
      <c r="K53" s="48"/>
      <c r="L53" s="9"/>
    </row>
    <row r="54" spans="1:28" ht="12.6" customHeight="1" x14ac:dyDescent="0.2">
      <c r="B54" s="7"/>
      <c r="C54" s="48"/>
      <c r="D54" s="102" t="s">
        <v>22</v>
      </c>
      <c r="E54" s="102"/>
      <c r="F54" s="128">
        <f>F33</f>
        <v>18577.36</v>
      </c>
      <c r="G54" s="102"/>
      <c r="H54" s="102" t="s">
        <v>22</v>
      </c>
      <c r="I54" s="102"/>
      <c r="J54" s="103">
        <f>$F$33*100%</f>
        <v>18577.36</v>
      </c>
      <c r="K54" s="48"/>
      <c r="L54" s="9"/>
    </row>
    <row r="55" spans="1:28" ht="12.6" customHeight="1" x14ac:dyDescent="0.2">
      <c r="B55" s="7"/>
      <c r="C55" s="48"/>
      <c r="D55" s="102" t="s">
        <v>23</v>
      </c>
      <c r="E55" s="102"/>
      <c r="F55" s="128">
        <f>F54</f>
        <v>18577.36</v>
      </c>
      <c r="G55" s="102"/>
      <c r="H55" s="102" t="s">
        <v>23</v>
      </c>
      <c r="I55" s="102"/>
      <c r="J55" s="103">
        <f>$F$33*80%</f>
        <v>14861.888000000001</v>
      </c>
      <c r="K55" s="48"/>
      <c r="L55" s="9"/>
    </row>
    <row r="56" spans="1:28" ht="12.6" customHeight="1" x14ac:dyDescent="0.2">
      <c r="B56" s="7"/>
      <c r="C56" s="48"/>
      <c r="D56" s="102" t="s">
        <v>24</v>
      </c>
      <c r="E56" s="102"/>
      <c r="F56" s="128">
        <f>F55</f>
        <v>18577.36</v>
      </c>
      <c r="G56" s="104"/>
      <c r="H56" s="102" t="s">
        <v>24</v>
      </c>
      <c r="I56" s="102"/>
      <c r="J56" s="103">
        <f>$F$33*60%</f>
        <v>11146.415999999999</v>
      </c>
      <c r="K56" s="48"/>
      <c r="L56" s="9"/>
    </row>
    <row r="57" spans="1:28" ht="12.6" customHeight="1" x14ac:dyDescent="0.2">
      <c r="B57" s="7"/>
      <c r="C57" s="48"/>
      <c r="D57" s="102" t="s">
        <v>25</v>
      </c>
      <c r="E57" s="102"/>
      <c r="F57" s="128">
        <f>F56</f>
        <v>18577.36</v>
      </c>
      <c r="G57" s="104"/>
      <c r="H57" s="102" t="s">
        <v>25</v>
      </c>
      <c r="I57" s="102"/>
      <c r="J57" s="103">
        <f>$F$33*40%</f>
        <v>7430.9440000000004</v>
      </c>
      <c r="K57" s="48"/>
      <c r="L57" s="9"/>
    </row>
    <row r="58" spans="1:28" ht="12.6" customHeight="1" x14ac:dyDescent="0.2">
      <c r="B58" s="7"/>
      <c r="C58" s="48"/>
      <c r="D58" s="102" t="s">
        <v>26</v>
      </c>
      <c r="E58" s="102"/>
      <c r="F58" s="128">
        <f>F57</f>
        <v>18577.36</v>
      </c>
      <c r="G58" s="104"/>
      <c r="H58" s="102" t="s">
        <v>26</v>
      </c>
      <c r="I58" s="102"/>
      <c r="J58" s="103">
        <f>$F$33*20%</f>
        <v>3715.4720000000002</v>
      </c>
      <c r="K58" s="48"/>
      <c r="L58" s="9"/>
    </row>
    <row r="59" spans="1:28" ht="12.6" customHeight="1" x14ac:dyDescent="0.2">
      <c r="B59" s="7"/>
      <c r="C59" s="48"/>
      <c r="D59" s="102" t="s">
        <v>67</v>
      </c>
      <c r="E59" s="102"/>
      <c r="F59" s="128">
        <f>F58</f>
        <v>18577.36</v>
      </c>
      <c r="G59" s="104"/>
      <c r="H59" s="102"/>
      <c r="I59" s="102"/>
      <c r="J59" s="102"/>
      <c r="K59" s="77"/>
      <c r="L59" s="9"/>
    </row>
    <row r="60" spans="1:28" ht="12.6" customHeight="1" x14ac:dyDescent="0.2">
      <c r="B60" s="7"/>
      <c r="C60" s="48"/>
      <c r="D60" s="80"/>
      <c r="E60" s="80"/>
      <c r="F60" s="48"/>
      <c r="G60" s="48"/>
      <c r="H60" s="77"/>
      <c r="I60" s="80"/>
      <c r="J60" s="77"/>
      <c r="K60" s="77"/>
      <c r="L60" s="9"/>
    </row>
    <row r="61" spans="1:28" ht="12.6" customHeight="1" x14ac:dyDescent="0.2">
      <c r="B61" s="7"/>
      <c r="C61" s="8"/>
      <c r="D61" s="66"/>
      <c r="E61" s="66"/>
      <c r="F61" s="66"/>
      <c r="G61" s="72"/>
      <c r="H61" s="72"/>
      <c r="I61" s="66"/>
      <c r="J61" s="72"/>
      <c r="K61" s="66"/>
      <c r="L61" s="9"/>
    </row>
    <row r="62" spans="1:28" ht="12.6" customHeight="1" x14ac:dyDescent="0.2">
      <c r="B62" s="43"/>
      <c r="C62" s="44"/>
      <c r="D62" s="69"/>
      <c r="E62" s="69"/>
      <c r="F62" s="69"/>
      <c r="G62" s="74"/>
      <c r="H62" s="74"/>
      <c r="I62" s="69"/>
      <c r="J62" s="74"/>
      <c r="K62" s="69"/>
      <c r="L62" s="85"/>
      <c r="M62" s="18"/>
      <c r="N62" s="18"/>
      <c r="O62" s="18"/>
      <c r="P62" s="18"/>
    </row>
    <row r="63" spans="1:28" s="18" customFormat="1" ht="12.6" customHeight="1" x14ac:dyDescent="0.2">
      <c r="A63" s="2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2.6" customHeight="1" x14ac:dyDescent="0.2">
      <c r="A64" s="21"/>
      <c r="M64" s="18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8" ht="12.6" customHeight="1" x14ac:dyDescent="0.2">
      <c r="A65" s="21"/>
    </row>
    <row r="66" spans="1:28" ht="12.6" customHeight="1" x14ac:dyDescent="0.2">
      <c r="A66" s="21"/>
      <c r="X66" s="16"/>
      <c r="Y66" s="16"/>
      <c r="Z66" s="16"/>
      <c r="AA66" s="16"/>
      <c r="AB66" s="16"/>
    </row>
    <row r="67" spans="1:28" s="16" customFormat="1" ht="12.6" customHeight="1" x14ac:dyDescent="0.2">
      <c r="A67" s="2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3"/>
      <c r="Y67" s="13"/>
      <c r="Z67" s="13"/>
      <c r="AA67" s="13"/>
      <c r="AB67" s="13"/>
    </row>
    <row r="68" spans="1:28" ht="12.6" customHeight="1" x14ac:dyDescent="0.2">
      <c r="A68" s="21"/>
      <c r="M68" s="16"/>
    </row>
    <row r="69" spans="1:28" ht="12.6" customHeight="1" x14ac:dyDescent="0.2">
      <c r="A69" s="21"/>
      <c r="X69" s="16"/>
      <c r="Y69" s="16"/>
      <c r="Z69" s="16"/>
      <c r="AA69" s="16"/>
      <c r="AB69" s="16"/>
    </row>
    <row r="70" spans="1:28" s="16" customFormat="1" ht="12.6" customHeight="1" x14ac:dyDescent="0.2">
      <c r="A70" s="21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12.6" customHeight="1" x14ac:dyDescent="0.2">
      <c r="A71" s="21"/>
      <c r="M71" s="16"/>
    </row>
    <row r="72" spans="1:28" ht="12.6" customHeight="1" x14ac:dyDescent="0.2">
      <c r="A72" s="21"/>
      <c r="X72" s="18"/>
      <c r="Y72" s="18"/>
      <c r="Z72" s="18"/>
      <c r="AA72" s="18"/>
      <c r="AB72" s="18"/>
    </row>
    <row r="73" spans="1:28" s="18" customFormat="1" ht="12.6" customHeight="1" x14ac:dyDescent="0.2">
      <c r="A73" s="2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3"/>
      <c r="Y73" s="13"/>
      <c r="Z73" s="13"/>
      <c r="AA73" s="13"/>
      <c r="AB73" s="13"/>
    </row>
    <row r="74" spans="1:28" ht="12.6" customHeight="1" x14ac:dyDescent="0.2">
      <c r="A74" s="21"/>
      <c r="M74" s="18"/>
    </row>
    <row r="75" spans="1:28" ht="12.6" customHeight="1" x14ac:dyDescent="0.2">
      <c r="A75" s="21"/>
    </row>
    <row r="76" spans="1:28" ht="12.6" customHeight="1" x14ac:dyDescent="0.2">
      <c r="A76" s="21"/>
    </row>
    <row r="77" spans="1:28" ht="12.6" customHeight="1" x14ac:dyDescent="0.2">
      <c r="A77" s="21"/>
    </row>
    <row r="78" spans="1:28" ht="12.6" customHeight="1" x14ac:dyDescent="0.2">
      <c r="A78" s="21"/>
      <c r="X78" s="18"/>
      <c r="Y78" s="18"/>
      <c r="Z78" s="18"/>
      <c r="AA78" s="18"/>
      <c r="AB78" s="18"/>
    </row>
    <row r="79" spans="1:28" s="18" customFormat="1" ht="12.6" customHeight="1" x14ac:dyDescent="0.2">
      <c r="A79" s="2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ht="12.6" customHeight="1" x14ac:dyDescent="0.2">
      <c r="A80" s="21"/>
      <c r="M80" s="18"/>
    </row>
    <row r="81" spans="1:23" ht="12.6" customHeight="1" x14ac:dyDescent="0.2">
      <c r="A81" s="21"/>
    </row>
    <row r="82" spans="1:23" ht="12.6" customHeight="1" x14ac:dyDescent="0.2">
      <c r="A82" s="21"/>
    </row>
    <row r="83" spans="1:23" ht="12.6" customHeight="1" x14ac:dyDescent="0.2">
      <c r="A83" s="21"/>
    </row>
    <row r="84" spans="1:23" ht="12.6" customHeight="1" x14ac:dyDescent="0.2">
      <c r="A84" s="21"/>
    </row>
    <row r="85" spans="1:23" ht="12.6" customHeight="1" x14ac:dyDescent="0.2">
      <c r="A85" s="21"/>
    </row>
    <row r="86" spans="1:23" ht="12.6" customHeight="1" x14ac:dyDescent="0.2">
      <c r="A86" s="21"/>
    </row>
    <row r="87" spans="1:23" ht="12.6" customHeight="1" x14ac:dyDescent="0.2">
      <c r="A87" s="21"/>
      <c r="W87" s="16"/>
    </row>
    <row r="88" spans="1:23" ht="12.6" customHeight="1" x14ac:dyDescent="0.2">
      <c r="A88" s="21"/>
      <c r="W88" s="16"/>
    </row>
    <row r="89" spans="1:23" ht="12.6" customHeight="1" x14ac:dyDescent="0.2">
      <c r="W89" s="16"/>
    </row>
    <row r="90" spans="1:23" ht="12.6" customHeight="1" x14ac:dyDescent="0.2"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2.6" customHeight="1" x14ac:dyDescent="0.2"/>
    <row r="92" spans="1:23" ht="12.6" customHeight="1" x14ac:dyDescent="0.2"/>
    <row r="93" spans="1:23" ht="12.6" customHeight="1" x14ac:dyDescent="0.2"/>
    <row r="94" spans="1:23" ht="12.6" customHeight="1" x14ac:dyDescent="0.2"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2.6" customHeight="1" x14ac:dyDescent="0.2"/>
    <row r="96" spans="1:23" ht="12.6" customHeight="1" x14ac:dyDescent="0.2"/>
    <row r="97" spans="14:23" ht="12.6" customHeight="1" x14ac:dyDescent="0.2"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4:23" ht="12.6" customHeight="1" x14ac:dyDescent="0.2"/>
    <row r="99" spans="14:23" ht="12.6" customHeight="1" x14ac:dyDescent="0.2"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4:23" ht="12.6" customHeight="1" x14ac:dyDescent="0.2"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4:23" ht="12.6" customHeight="1" x14ac:dyDescent="0.2"/>
    <row r="102" spans="14:23" ht="12.6" customHeight="1" x14ac:dyDescent="0.2"/>
    <row r="103" spans="14:23" ht="12.6" customHeight="1" x14ac:dyDescent="0.2"/>
    <row r="104" spans="14:23" ht="12.6" customHeight="1" x14ac:dyDescent="0.2"/>
    <row r="105" spans="14:23" ht="12.6" customHeight="1" x14ac:dyDescent="0.2"/>
    <row r="106" spans="14:23" ht="12.6" customHeight="1" x14ac:dyDescent="0.2"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4:23" ht="12.6" customHeight="1" x14ac:dyDescent="0.2"/>
    <row r="108" spans="14:23" ht="12.6" customHeight="1" x14ac:dyDescent="0.2"/>
    <row r="109" spans="14:23" ht="12.6" customHeight="1" x14ac:dyDescent="0.2"/>
    <row r="110" spans="14:23" ht="12.6" customHeight="1" x14ac:dyDescent="0.2"/>
    <row r="111" spans="14:23" ht="12.6" customHeight="1" x14ac:dyDescent="0.2"/>
    <row r="112" spans="14:23" ht="12.6" customHeight="1" x14ac:dyDescent="0.2"/>
    <row r="113" spans="14:23" ht="12.6" customHeight="1" x14ac:dyDescent="0.2"/>
    <row r="114" spans="14:23" ht="12.6" customHeight="1" x14ac:dyDescent="0.2"/>
    <row r="115" spans="14:23" ht="12.6" customHeight="1" x14ac:dyDescent="0.2"/>
    <row r="116" spans="14:23" ht="12.6" customHeight="1" x14ac:dyDescent="0.2"/>
    <row r="117" spans="14:23" ht="12.6" customHeight="1" x14ac:dyDescent="0.2"/>
    <row r="118" spans="14:23" ht="12.6" customHeight="1" x14ac:dyDescent="0.2"/>
    <row r="119" spans="14:23" ht="12.6" customHeight="1" x14ac:dyDescent="0.2"/>
    <row r="120" spans="14:23" ht="12.6" customHeight="1" x14ac:dyDescent="0.2"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4:23" ht="12.6" customHeight="1" x14ac:dyDescent="0.2"/>
    <row r="122" spans="14:23" ht="12.6" customHeight="1" x14ac:dyDescent="0.2"/>
    <row r="123" spans="14:23" ht="12.6" customHeight="1" x14ac:dyDescent="0.2"/>
    <row r="124" spans="14:23" ht="12.6" customHeight="1" x14ac:dyDescent="0.2"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14:23" ht="12.6" customHeight="1" x14ac:dyDescent="0.2"/>
    <row r="126" spans="14:23" ht="12.6" customHeight="1" x14ac:dyDescent="0.2"/>
    <row r="127" spans="14:23" ht="12.6" customHeight="1" x14ac:dyDescent="0.2"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14:23" ht="12.6" customHeight="1" x14ac:dyDescent="0.2"/>
    <row r="129" spans="14:23" ht="12.6" customHeight="1" x14ac:dyDescent="0.2"/>
    <row r="130" spans="14:23" ht="12.6" customHeight="1" x14ac:dyDescent="0.2"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4:23" ht="12.6" customHeight="1" x14ac:dyDescent="0.2"/>
    <row r="132" spans="14:23" ht="12.6" customHeight="1" x14ac:dyDescent="0.2"/>
    <row r="133" spans="14:23" ht="12.6" customHeight="1" x14ac:dyDescent="0.2"/>
    <row r="134" spans="14:23" ht="12.6" customHeight="1" x14ac:dyDescent="0.2"/>
    <row r="135" spans="14:23" ht="12.6" customHeight="1" x14ac:dyDescent="0.2"/>
    <row r="136" spans="14:23" ht="12.6" customHeight="1" x14ac:dyDescent="0.2"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4:23" ht="12.6" customHeight="1" x14ac:dyDescent="0.2"/>
    <row r="138" spans="14:23" ht="12.6" customHeight="1" x14ac:dyDescent="0.2"/>
    <row r="139" spans="14:23" ht="12.6" customHeight="1" x14ac:dyDescent="0.2"/>
    <row r="140" spans="14:23" ht="12.6" customHeight="1" x14ac:dyDescent="0.2"/>
    <row r="141" spans="14:23" ht="12.6" customHeight="1" x14ac:dyDescent="0.2"/>
    <row r="142" spans="14:23" ht="12.6" customHeight="1" x14ac:dyDescent="0.2"/>
    <row r="143" spans="14:23" ht="12.6" customHeight="1" x14ac:dyDescent="0.2"/>
    <row r="144" spans="14:23" ht="12.6" customHeight="1" x14ac:dyDescent="0.2"/>
    <row r="145" spans="1:1" ht="12.6" customHeight="1" x14ac:dyDescent="0.2"/>
    <row r="146" spans="1:1" ht="12.6" customHeight="1" x14ac:dyDescent="0.2">
      <c r="A146" s="21"/>
    </row>
    <row r="147" spans="1:1" ht="12.6" customHeight="1" x14ac:dyDescent="0.2">
      <c r="A147" s="21"/>
    </row>
    <row r="148" spans="1:1" ht="12.6" customHeight="1" x14ac:dyDescent="0.2">
      <c r="A148" s="21"/>
    </row>
    <row r="149" spans="1:1" ht="12.6" customHeight="1" x14ac:dyDescent="0.2">
      <c r="A149" s="21"/>
    </row>
    <row r="150" spans="1:1" ht="12.6" customHeight="1" x14ac:dyDescent="0.2">
      <c r="A150" s="21"/>
    </row>
    <row r="151" spans="1:1" ht="12.6" customHeight="1" x14ac:dyDescent="0.2">
      <c r="A151" s="21"/>
    </row>
    <row r="152" spans="1:1" ht="12.6" customHeight="1" x14ac:dyDescent="0.2">
      <c r="A152" s="21"/>
    </row>
    <row r="153" spans="1:1" ht="12.6" customHeight="1" x14ac:dyDescent="0.2">
      <c r="A153" s="21"/>
    </row>
    <row r="154" spans="1:1" ht="12.6" customHeight="1" x14ac:dyDescent="0.2">
      <c r="A154" s="21"/>
    </row>
    <row r="155" spans="1:1" ht="12.6" customHeight="1" x14ac:dyDescent="0.2">
      <c r="A155" s="21"/>
    </row>
    <row r="156" spans="1:1" ht="12.6" customHeight="1" x14ac:dyDescent="0.2">
      <c r="A156" s="21"/>
    </row>
    <row r="157" spans="1:1" ht="12.6" customHeight="1" x14ac:dyDescent="0.2">
      <c r="A157" s="21"/>
    </row>
    <row r="158" spans="1:1" ht="12.6" customHeight="1" x14ac:dyDescent="0.2">
      <c r="A158" s="21"/>
    </row>
    <row r="159" spans="1:1" ht="12.6" customHeight="1" x14ac:dyDescent="0.2">
      <c r="A159" s="21"/>
    </row>
    <row r="160" spans="1:1" ht="12.6" customHeight="1" x14ac:dyDescent="0.2">
      <c r="A160" s="21"/>
    </row>
    <row r="161" spans="1:28" ht="12.6" customHeight="1" x14ac:dyDescent="0.2">
      <c r="A161" s="21"/>
    </row>
    <row r="162" spans="1:28" ht="12.6" customHeight="1" x14ac:dyDescent="0.2">
      <c r="A162" s="21"/>
    </row>
    <row r="163" spans="1:28" ht="12.6" customHeight="1" x14ac:dyDescent="0.2">
      <c r="A163" s="21"/>
    </row>
    <row r="164" spans="1:28" ht="12.6" customHeight="1" x14ac:dyDescent="0.2">
      <c r="A164" s="21"/>
    </row>
    <row r="165" spans="1:28" ht="12.6" customHeight="1" x14ac:dyDescent="0.2">
      <c r="A165" s="21"/>
    </row>
    <row r="166" spans="1:28" ht="12.6" customHeight="1" x14ac:dyDescent="0.2">
      <c r="A166" s="21"/>
    </row>
    <row r="167" spans="1:28" ht="12.6" customHeight="1" x14ac:dyDescent="0.25">
      <c r="A167" s="21"/>
      <c r="X167" s="20"/>
      <c r="Y167" s="20"/>
      <c r="Z167" s="20"/>
      <c r="AA167" s="20"/>
      <c r="AB167" s="20"/>
    </row>
    <row r="168" spans="1:28" s="20" customFormat="1" ht="12.6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ht="12.6" customHeight="1" x14ac:dyDescent="0.2"/>
    <row r="170" spans="1:28" ht="12.6" customHeight="1" x14ac:dyDescent="0.2"/>
    <row r="171" spans="1:28" ht="12.6" customHeight="1" x14ac:dyDescent="0.2"/>
    <row r="172" spans="1:28" ht="12.6" customHeight="1" x14ac:dyDescent="0.2"/>
    <row r="173" spans="1:28" ht="12.6" customHeight="1" x14ac:dyDescent="0.2"/>
    <row r="174" spans="1:28" ht="12.6" customHeight="1" x14ac:dyDescent="0.2"/>
    <row r="175" spans="1:28" ht="12.6" customHeight="1" x14ac:dyDescent="0.2"/>
    <row r="176" spans="1:28" ht="12.6" customHeight="1" x14ac:dyDescent="0.2"/>
    <row r="177" spans="1:28" ht="12.6" customHeight="1" x14ac:dyDescent="0.2"/>
    <row r="178" spans="1:28" ht="12.6" customHeight="1" x14ac:dyDescent="0.2"/>
    <row r="179" spans="1:28" ht="12.6" customHeight="1" x14ac:dyDescent="0.2"/>
    <row r="180" spans="1:28" ht="12.6" customHeight="1" x14ac:dyDescent="0.2"/>
    <row r="181" spans="1:28" ht="12.6" customHeight="1" x14ac:dyDescent="0.2"/>
    <row r="182" spans="1:28" ht="12.6" customHeight="1" x14ac:dyDescent="0.2"/>
    <row r="184" spans="1:28" x14ac:dyDescent="0.2">
      <c r="X184" s="16"/>
      <c r="Y184" s="16"/>
      <c r="Z184" s="16"/>
      <c r="AA184" s="16"/>
      <c r="AB184" s="16"/>
    </row>
    <row r="185" spans="1:28" s="16" customForma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225" spans="14:23" ht="15.75" x14ac:dyDescent="0.25">
      <c r="N225" s="20"/>
      <c r="O225" s="20"/>
      <c r="P225" s="20"/>
      <c r="Q225" s="20"/>
      <c r="R225" s="20"/>
      <c r="S225" s="20"/>
      <c r="T225" s="20"/>
      <c r="U225" s="20"/>
      <c r="V225" s="20"/>
      <c r="W225" s="20"/>
    </row>
    <row r="242" spans="14:23" x14ac:dyDescent="0.2"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61" spans="14:22" x14ac:dyDescent="0.2">
      <c r="N261" s="18"/>
      <c r="O261" s="18"/>
      <c r="P261" s="18"/>
      <c r="Q261" s="18"/>
      <c r="R261" s="18"/>
      <c r="S261" s="18"/>
      <c r="T261" s="18"/>
      <c r="U261" s="18"/>
      <c r="V261" s="18"/>
    </row>
    <row r="265" spans="14:22" x14ac:dyDescent="0.2">
      <c r="N265" s="16"/>
      <c r="O265" s="16"/>
      <c r="P265" s="16"/>
      <c r="Q265" s="16"/>
      <c r="R265" s="16"/>
      <c r="S265" s="16"/>
      <c r="T265" s="16"/>
      <c r="U265" s="16"/>
      <c r="V265" s="16"/>
    </row>
    <row r="268" spans="14:22" x14ac:dyDescent="0.2">
      <c r="N268" s="16"/>
      <c r="O268" s="16"/>
      <c r="P268" s="16"/>
      <c r="Q268" s="16"/>
      <c r="R268" s="16"/>
      <c r="S268" s="16"/>
      <c r="T268" s="16"/>
      <c r="U268" s="16"/>
      <c r="V268" s="16"/>
    </row>
    <row r="271" spans="14:22" x14ac:dyDescent="0.2">
      <c r="N271" s="18"/>
      <c r="O271" s="18"/>
      <c r="P271" s="18"/>
      <c r="Q271" s="18"/>
      <c r="R271" s="18"/>
      <c r="S271" s="18"/>
      <c r="T271" s="18"/>
      <c r="U271" s="18"/>
      <c r="V271" s="18"/>
    </row>
    <row r="277" spans="14:22" x14ac:dyDescent="0.2">
      <c r="N277" s="18"/>
      <c r="O277" s="18"/>
      <c r="P277" s="18"/>
      <c r="Q277" s="18"/>
      <c r="R277" s="18"/>
      <c r="S277" s="18"/>
      <c r="T277" s="18"/>
      <c r="U277" s="18"/>
      <c r="V277" s="18"/>
    </row>
    <row r="287" spans="14:22" ht="15.75" x14ac:dyDescent="0.25">
      <c r="N287" s="20"/>
      <c r="O287" s="20"/>
      <c r="P287" s="20"/>
      <c r="Q287" s="20"/>
      <c r="R287" s="20"/>
      <c r="S287" s="20"/>
      <c r="T287" s="20"/>
      <c r="U287" s="20"/>
      <c r="V287" s="20"/>
    </row>
    <row r="304" spans="14:22" x14ac:dyDescent="0.2">
      <c r="N304" s="16"/>
      <c r="O304" s="16"/>
      <c r="P304" s="16"/>
      <c r="Q304" s="16"/>
      <c r="R304" s="16"/>
      <c r="S304" s="16"/>
      <c r="T304" s="16"/>
      <c r="U304" s="16"/>
      <c r="V304" s="16"/>
    </row>
  </sheetData>
  <sheetProtection algorithmName="SHA-512" hashValue="hZNA2w34D2D3/lTVn4EFaOKoipnB4dATeLFk1SO8yp8pbUDabZf9TAnWBvu0W28xEmlu7LR2KANG+E7S0as/BA==" saltValue="7hyNNEAc6VRa9+YAsjq/L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&amp;L&amp;"Arial,Vet"&amp;A&amp;C&amp;"Arial,Vet"&amp;F&amp;R&amp;"Arial,Vet"&amp;D</oddHeader>
    <oddFooter>&amp;L&amp;"Arial,Vet"PO-Raad&amp;R&amp;"Arial,Vet"&amp;P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B1:N51"/>
  <sheetViews>
    <sheetView zoomScale="85" zoomScaleNormal="85" zoomScaleSheetLayoutView="85" workbookViewId="0"/>
  </sheetViews>
  <sheetFormatPr defaultColWidth="9.140625" defaultRowHeight="12.75" x14ac:dyDescent="0.2"/>
  <cols>
    <col min="1" max="1" width="3.28515625" style="2" customWidth="1"/>
    <col min="2" max="2" width="33.5703125" style="2" customWidth="1"/>
    <col min="3" max="3" width="15.42578125" style="2" customWidth="1"/>
    <col min="4" max="8" width="14.85546875" style="2" customWidth="1"/>
    <col min="9" max="13" width="14.28515625" style="2" customWidth="1"/>
    <col min="14" max="16384" width="9.140625" style="2"/>
  </cols>
  <sheetData>
    <row r="1" spans="2:14" ht="15.75" x14ac:dyDescent="0.25">
      <c r="B1" s="87"/>
      <c r="E1" s="54"/>
      <c r="F1" s="1"/>
    </row>
    <row r="2" spans="2:14" ht="12.75" customHeight="1" x14ac:dyDescent="0.2">
      <c r="B2" s="2" t="s">
        <v>6</v>
      </c>
      <c r="D2" s="46" t="s">
        <v>18</v>
      </c>
      <c r="E2" s="46" t="s">
        <v>35</v>
      </c>
      <c r="F2" s="46" t="s">
        <v>36</v>
      </c>
      <c r="G2" s="46" t="s">
        <v>37</v>
      </c>
      <c r="H2" s="46" t="s">
        <v>38</v>
      </c>
      <c r="I2" s="46" t="s">
        <v>79</v>
      </c>
      <c r="J2" s="46"/>
      <c r="K2" s="46"/>
      <c r="L2" s="46"/>
      <c r="M2" s="46"/>
      <c r="N2" s="46"/>
    </row>
    <row r="3" spans="2:14" ht="12.75" customHeight="1" x14ac:dyDescent="0.2">
      <c r="B3" s="2" t="s">
        <v>9</v>
      </c>
      <c r="D3" s="2">
        <v>2017</v>
      </c>
      <c r="E3" s="2">
        <v>2018</v>
      </c>
      <c r="F3" s="139">
        <v>2019</v>
      </c>
      <c r="G3" s="139">
        <v>2020</v>
      </c>
      <c r="H3" s="139">
        <v>2021</v>
      </c>
      <c r="I3" s="139">
        <f t="shared" ref="I3" si="0">H3+1</f>
        <v>2022</v>
      </c>
      <c r="J3" s="82"/>
      <c r="K3" s="82"/>
      <c r="L3" s="82"/>
      <c r="M3" s="82"/>
      <c r="N3" s="82"/>
    </row>
    <row r="4" spans="2:14" ht="12.75" customHeight="1" x14ac:dyDescent="0.2">
      <c r="B4" s="2" t="s">
        <v>10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2">
        <f t="shared" ref="I4" si="1">H4+1</f>
        <v>2021</v>
      </c>
    </row>
    <row r="5" spans="2:14" ht="12.75" customHeight="1" x14ac:dyDescent="0.2">
      <c r="C5" s="1"/>
    </row>
    <row r="6" spans="2:14" ht="12.75" customHeight="1" x14ac:dyDescent="0.2">
      <c r="B6" s="3" t="s">
        <v>13</v>
      </c>
      <c r="D6" s="140">
        <v>18957.2</v>
      </c>
      <c r="E6" s="140">
        <v>18447.89</v>
      </c>
      <c r="F6" s="141">
        <v>18577.36</v>
      </c>
      <c r="G6" s="141">
        <v>18577.36</v>
      </c>
      <c r="H6" s="62"/>
      <c r="I6" s="116"/>
      <c r="J6" s="116"/>
      <c r="K6" s="116"/>
      <c r="L6" s="116"/>
      <c r="M6" s="116"/>
    </row>
    <row r="7" spans="2:14" ht="12.75" customHeight="1" x14ac:dyDescent="0.2">
      <c r="B7" s="3" t="s">
        <v>14</v>
      </c>
      <c r="D7" s="140">
        <v>35321.4</v>
      </c>
      <c r="E7" s="140">
        <v>34221.78</v>
      </c>
      <c r="F7" s="141">
        <v>34456.720000000001</v>
      </c>
      <c r="G7" s="141">
        <v>34456.720000000001</v>
      </c>
      <c r="H7" s="62"/>
      <c r="I7" s="116"/>
      <c r="J7" s="116"/>
      <c r="K7" s="116"/>
      <c r="L7" s="116"/>
      <c r="M7" s="116"/>
    </row>
    <row r="9" spans="2:14" x14ac:dyDescent="0.2">
      <c r="B9" s="2" t="s">
        <v>7</v>
      </c>
      <c r="D9" s="84">
        <v>99</v>
      </c>
      <c r="E9" s="46" t="s">
        <v>42</v>
      </c>
      <c r="F9" s="117"/>
      <c r="G9" s="117"/>
      <c r="H9" s="117"/>
      <c r="I9" s="117"/>
    </row>
    <row r="10" spans="2:14" x14ac:dyDescent="0.2">
      <c r="B10" s="2" t="s">
        <v>8</v>
      </c>
      <c r="D10" s="42">
        <f>D6</f>
        <v>18957.2</v>
      </c>
      <c r="E10" s="146">
        <f>E6</f>
        <v>18447.89</v>
      </c>
      <c r="F10" s="141">
        <v>18577.36</v>
      </c>
      <c r="G10" s="141">
        <v>18577.36</v>
      </c>
    </row>
    <row r="11" spans="2:14" x14ac:dyDescent="0.2">
      <c r="B11" s="2" t="s">
        <v>11</v>
      </c>
      <c r="D11" s="42">
        <f>+D7</f>
        <v>35321.4</v>
      </c>
      <c r="E11" s="42">
        <f>+E7</f>
        <v>34221.78</v>
      </c>
      <c r="F11" s="141">
        <v>34456.720000000001</v>
      </c>
      <c r="G11" s="141">
        <v>34456.720000000001</v>
      </c>
    </row>
    <row r="13" spans="2:14" x14ac:dyDescent="0.2">
      <c r="B13" s="1" t="s">
        <v>27</v>
      </c>
      <c r="C13" s="145">
        <v>2019</v>
      </c>
      <c r="D13" s="46" t="s">
        <v>28</v>
      </c>
      <c r="E13" s="46" t="s">
        <v>29</v>
      </c>
      <c r="G13" s="1"/>
      <c r="H13" s="115"/>
    </row>
    <row r="14" spans="2:14" x14ac:dyDescent="0.2">
      <c r="B14" s="46"/>
      <c r="C14" s="46"/>
      <c r="D14" s="142">
        <v>13951.54</v>
      </c>
      <c r="E14" s="142">
        <v>337.87</v>
      </c>
      <c r="F14" s="46"/>
      <c r="G14" s="46"/>
      <c r="H14" s="46"/>
    </row>
    <row r="15" spans="2:14" x14ac:dyDescent="0.2">
      <c r="B15" s="116"/>
      <c r="D15" s="119" t="s">
        <v>43</v>
      </c>
      <c r="E15" s="143">
        <v>232.62</v>
      </c>
      <c r="F15" s="118"/>
      <c r="G15" s="118"/>
      <c r="H15" s="118"/>
    </row>
    <row r="16" spans="2:14" x14ac:dyDescent="0.2">
      <c r="C16" s="46"/>
      <c r="F16" s="119"/>
      <c r="G16" s="144"/>
      <c r="H16" s="118"/>
    </row>
    <row r="17" spans="2:8" x14ac:dyDescent="0.2">
      <c r="B17" s="46"/>
      <c r="C17" s="145">
        <v>2020</v>
      </c>
      <c r="D17" s="46" t="s">
        <v>28</v>
      </c>
      <c r="E17" s="46" t="s">
        <v>29</v>
      </c>
    </row>
    <row r="18" spans="2:8" x14ac:dyDescent="0.2">
      <c r="C18" s="46"/>
      <c r="D18" s="142">
        <v>14174.75</v>
      </c>
      <c r="E18" s="142">
        <v>343.25</v>
      </c>
    </row>
    <row r="19" spans="2:8" x14ac:dyDescent="0.2">
      <c r="B19" s="46"/>
      <c r="D19" s="119" t="s">
        <v>43</v>
      </c>
      <c r="E19" s="143">
        <v>236.34</v>
      </c>
      <c r="F19" s="1"/>
      <c r="G19" s="1"/>
      <c r="H19" s="46"/>
    </row>
    <row r="20" spans="2:8" x14ac:dyDescent="0.2">
      <c r="C20" s="64"/>
      <c r="D20" s="46"/>
      <c r="E20" s="46"/>
      <c r="F20" s="46"/>
      <c r="G20" s="64"/>
      <c r="H20" s="46"/>
    </row>
    <row r="21" spans="2:8" x14ac:dyDescent="0.2">
      <c r="C21" s="46"/>
      <c r="D21" s="120"/>
      <c r="E21" s="46"/>
      <c r="F21" s="46"/>
      <c r="G21" s="64"/>
    </row>
    <row r="22" spans="2:8" x14ac:dyDescent="0.2">
      <c r="C22" s="65"/>
      <c r="D22" s="121"/>
      <c r="E22" s="46"/>
      <c r="F22" s="46"/>
      <c r="G22" s="46"/>
    </row>
    <row r="23" spans="2:8" x14ac:dyDescent="0.2">
      <c r="C23" s="65"/>
      <c r="D23" s="121"/>
      <c r="E23" s="122"/>
      <c r="F23" s="46"/>
      <c r="G23" s="46"/>
    </row>
    <row r="24" spans="2:8" x14ac:dyDescent="0.2">
      <c r="C24" s="65"/>
      <c r="D24" s="121"/>
      <c r="E24" s="122"/>
      <c r="F24" s="122"/>
      <c r="G24" s="46"/>
    </row>
    <row r="25" spans="2:8" x14ac:dyDescent="0.2">
      <c r="C25" s="65"/>
      <c r="D25" s="121"/>
      <c r="E25" s="122"/>
      <c r="F25" s="122"/>
      <c r="G25" s="46"/>
    </row>
    <row r="26" spans="2:8" x14ac:dyDescent="0.2">
      <c r="C26" s="65"/>
      <c r="D26" s="121"/>
      <c r="E26" s="122"/>
      <c r="F26" s="122"/>
      <c r="G26" s="46"/>
    </row>
    <row r="27" spans="2:8" x14ac:dyDescent="0.2">
      <c r="C27" s="65"/>
      <c r="D27" s="120"/>
      <c r="E27" s="122"/>
      <c r="F27" s="122"/>
      <c r="G27" s="46"/>
    </row>
    <row r="28" spans="2:8" x14ac:dyDescent="0.2">
      <c r="C28" s="65"/>
      <c r="D28" s="120"/>
      <c r="E28" s="122"/>
      <c r="F28" s="123"/>
      <c r="G28" s="46"/>
    </row>
    <row r="29" spans="2:8" x14ac:dyDescent="0.2">
      <c r="C29" s="65"/>
      <c r="D29" s="120"/>
      <c r="E29" s="122"/>
      <c r="F29" s="122"/>
      <c r="G29" s="46"/>
    </row>
    <row r="30" spans="2:8" x14ac:dyDescent="0.2">
      <c r="C30" s="65"/>
      <c r="D30" s="120"/>
      <c r="E30" s="122"/>
      <c r="F30" s="122"/>
      <c r="G30" s="46"/>
    </row>
    <row r="31" spans="2:8" x14ac:dyDescent="0.2">
      <c r="C31" s="65"/>
      <c r="D31" s="120"/>
      <c r="E31" s="122"/>
      <c r="F31" s="122"/>
      <c r="G31" s="46"/>
    </row>
    <row r="32" spans="2:8" x14ac:dyDescent="0.2">
      <c r="C32" s="65"/>
      <c r="D32" s="120"/>
      <c r="E32" s="122"/>
      <c r="F32" s="122"/>
      <c r="G32" s="46"/>
    </row>
    <row r="33" spans="3:7" x14ac:dyDescent="0.2">
      <c r="C33" s="65"/>
      <c r="D33" s="120"/>
      <c r="E33" s="122"/>
      <c r="F33" s="122"/>
      <c r="G33" s="46"/>
    </row>
    <row r="34" spans="3:7" x14ac:dyDescent="0.2">
      <c r="C34" s="65"/>
      <c r="D34" s="120"/>
      <c r="E34" s="122"/>
      <c r="F34" s="122"/>
      <c r="G34" s="46"/>
    </row>
    <row r="35" spans="3:7" x14ac:dyDescent="0.2">
      <c r="C35" s="65"/>
      <c r="D35" s="120"/>
      <c r="E35" s="122"/>
      <c r="F35" s="122"/>
      <c r="G35" s="123"/>
    </row>
    <row r="36" spans="3:7" x14ac:dyDescent="0.2">
      <c r="C36" s="65"/>
      <c r="D36" s="120"/>
      <c r="E36" s="122"/>
      <c r="F36" s="122"/>
      <c r="G36" s="46"/>
    </row>
    <row r="37" spans="3:7" x14ac:dyDescent="0.2">
      <c r="C37" s="65"/>
      <c r="D37" s="120"/>
      <c r="E37" s="122"/>
      <c r="F37" s="122"/>
      <c r="G37" s="46"/>
    </row>
    <row r="38" spans="3:7" x14ac:dyDescent="0.2">
      <c r="C38" s="65"/>
      <c r="D38" s="120"/>
      <c r="E38" s="122"/>
      <c r="F38" s="122"/>
      <c r="G38" s="46"/>
    </row>
    <row r="39" spans="3:7" x14ac:dyDescent="0.2">
      <c r="C39" s="65"/>
      <c r="D39" s="120"/>
      <c r="E39" s="122"/>
      <c r="F39" s="122"/>
      <c r="G39" s="46"/>
    </row>
    <row r="40" spans="3:7" x14ac:dyDescent="0.2">
      <c r="C40" s="65"/>
      <c r="D40" s="120"/>
      <c r="E40" s="122"/>
      <c r="F40" s="122"/>
      <c r="G40" s="46"/>
    </row>
    <row r="41" spans="3:7" x14ac:dyDescent="0.2">
      <c r="C41" s="65"/>
      <c r="D41" s="120"/>
      <c r="E41" s="122"/>
      <c r="F41" s="122"/>
      <c r="G41" s="46"/>
    </row>
    <row r="42" spans="3:7" x14ac:dyDescent="0.2">
      <c r="C42" s="65"/>
      <c r="D42" s="120"/>
      <c r="E42" s="122"/>
      <c r="F42" s="122"/>
      <c r="G42" s="46"/>
    </row>
    <row r="43" spans="3:7" x14ac:dyDescent="0.2">
      <c r="C43" s="65"/>
      <c r="D43" s="120"/>
      <c r="E43" s="122"/>
      <c r="F43" s="122"/>
      <c r="G43" s="46"/>
    </row>
    <row r="44" spans="3:7" x14ac:dyDescent="0.2">
      <c r="C44" s="65"/>
      <c r="D44" s="120"/>
      <c r="E44" s="122"/>
      <c r="F44" s="122"/>
      <c r="G44" s="46"/>
    </row>
    <row r="45" spans="3:7" x14ac:dyDescent="0.2">
      <c r="C45" s="65"/>
      <c r="D45" s="120"/>
      <c r="E45" s="122"/>
      <c r="F45" s="122"/>
      <c r="G45" s="46"/>
    </row>
    <row r="46" spans="3:7" x14ac:dyDescent="0.2">
      <c r="C46" s="65"/>
      <c r="D46" s="120"/>
      <c r="E46" s="122"/>
      <c r="F46" s="122"/>
      <c r="G46" s="46"/>
    </row>
    <row r="47" spans="3:7" x14ac:dyDescent="0.2">
      <c r="C47" s="65"/>
      <c r="D47" s="120"/>
      <c r="E47" s="122"/>
      <c r="F47" s="122"/>
      <c r="G47" s="46"/>
    </row>
    <row r="48" spans="3:7" x14ac:dyDescent="0.2">
      <c r="C48" s="65"/>
      <c r="D48" s="120"/>
      <c r="E48" s="122"/>
      <c r="F48" s="122"/>
      <c r="G48" s="46"/>
    </row>
    <row r="49" spans="3:7" x14ac:dyDescent="0.2">
      <c r="C49" s="65"/>
      <c r="D49" s="120"/>
      <c r="E49" s="122"/>
      <c r="F49" s="122"/>
      <c r="G49" s="46"/>
    </row>
    <row r="50" spans="3:7" x14ac:dyDescent="0.2">
      <c r="C50" s="65"/>
      <c r="D50" s="120"/>
      <c r="E50" s="122"/>
      <c r="F50" s="122"/>
      <c r="G50" s="46"/>
    </row>
    <row r="51" spans="3:7" x14ac:dyDescent="0.2">
      <c r="F51" s="122"/>
      <c r="G51" s="46"/>
    </row>
  </sheetData>
  <sheetProtection algorithmName="SHA-512" hashValue="bIs7NcgtgcSOqhFHuyJO7q361CU98U0U0Fnsq/2fGzYksgjirJ/ScV11IgRDgOXUZyztQAWeXPZX7YvTWduUtw==" saltValue="lJbtlpeOWZfMxI43CxrFUg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&amp;L&amp;"Arial,Vet"&amp;A&amp;C&amp;"Arial,Vet"&amp;F&amp;R&amp;"Arial,Vet"&amp;D</oddHeader>
    <oddFooter>&amp;L&amp;"Arial,Vet"PO-Raad&amp;R&amp;"Arial,Vet"&amp;P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toelichting</vt:lpstr>
      <vt:lpstr>data leerlingen</vt:lpstr>
      <vt:lpstr>tab</vt:lpstr>
      <vt:lpstr>'data leerlingen'!Afdrukbereik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 Keizer</cp:lastModifiedBy>
  <cp:lastPrinted>2017-10-18T14:49:01Z</cp:lastPrinted>
  <dcterms:created xsi:type="dcterms:W3CDTF">2000-03-25T21:08:55Z</dcterms:created>
  <dcterms:modified xsi:type="dcterms:W3CDTF">2020-01-12T13:20:36Z</dcterms:modified>
</cp:coreProperties>
</file>